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.1 - Obnova chodník..." sheetId="2" r:id="rId2"/>
    <sheet name="SO 101.2 - Nástupiště BUS" sheetId="3" r:id="rId3"/>
    <sheet name="SO 101.3 - Obnova chodník..." sheetId="4" r:id="rId4"/>
    <sheet name="SO 102 - Chodník" sheetId="5" r:id="rId5"/>
    <sheet name="VRN - Vedlejší rozpočtové..." sheetId="6" r:id="rId6"/>
    <sheet name="Pokyny pro vyplnění" sheetId="7" r:id="rId7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101.1 - Obnova chodník...'!$C$91:$K$356</definedName>
    <definedName name="_xlnm.Print_Area" localSheetId="1">'SO 101.1 - Obnova chodník...'!$C$4:$J$41,'SO 101.1 - Obnova chodník...'!$C$47:$J$71,'SO 101.1 - Obnova chodník...'!$C$77:$K$356</definedName>
    <definedName name="_xlnm.Print_Titles" localSheetId="1">'SO 101.1 - Obnova chodník...'!$91:$91</definedName>
    <definedName name="_xlnm._FilterDatabase" localSheetId="2" hidden="1">'SO 101.2 - Nástupiště BUS'!$C$91:$K$321</definedName>
    <definedName name="_xlnm.Print_Area" localSheetId="2">'SO 101.2 - Nástupiště BUS'!$C$4:$J$41,'SO 101.2 - Nástupiště BUS'!$C$47:$J$71,'SO 101.2 - Nástupiště BUS'!$C$77:$K$321</definedName>
    <definedName name="_xlnm.Print_Titles" localSheetId="2">'SO 101.2 - Nástupiště BUS'!$91:$91</definedName>
    <definedName name="_xlnm._FilterDatabase" localSheetId="3" hidden="1">'SO 101.3 - Obnova chodník...'!$C$92:$K$306</definedName>
    <definedName name="_xlnm.Print_Area" localSheetId="3">'SO 101.3 - Obnova chodník...'!$C$4:$J$41,'SO 101.3 - Obnova chodník...'!$C$47:$J$72,'SO 101.3 - Obnova chodník...'!$C$78:$K$306</definedName>
    <definedName name="_xlnm.Print_Titles" localSheetId="3">'SO 101.3 - Obnova chodník...'!$92:$92</definedName>
    <definedName name="_xlnm._FilterDatabase" localSheetId="4" hidden="1">'SO 102 - Chodník'!$C$93:$K$336</definedName>
    <definedName name="_xlnm.Print_Area" localSheetId="4">'SO 102 - Chodník'!$C$4:$J$41,'SO 102 - Chodník'!$C$47:$J$73,'SO 102 - Chodník'!$C$79:$K$336</definedName>
    <definedName name="_xlnm.Print_Titles" localSheetId="4">'SO 102 - Chodník'!$93:$93</definedName>
    <definedName name="_xlnm._FilterDatabase" localSheetId="5" hidden="1">'VRN - Vedlejší rozpočtové...'!$C$88:$K$117</definedName>
    <definedName name="_xlnm.Print_Area" localSheetId="5">'VRN - Vedlejší rozpočtové...'!$C$4:$J$41,'VRN - Vedlejší rozpočtové...'!$C$47:$J$68,'VRN - Vedlejší rozpočtové...'!$C$74:$K$117</definedName>
    <definedName name="_xlnm.Print_Titles" localSheetId="5">'VRN - Vedlejší rozpočtové...'!$88:$88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9"/>
  <c r="J38"/>
  <c i="1" r="AY64"/>
  <c i="6" r="J37"/>
  <c i="1" r="AX64"/>
  <c i="6"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83"/>
  <c r="E7"/>
  <c r="E77"/>
  <c i="5" r="J39"/>
  <c r="J38"/>
  <c i="1" r="AY62"/>
  <c i="5" r="J37"/>
  <c i="1" r="AX62"/>
  <c i="5"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T325"/>
  <c r="R326"/>
  <c r="R325"/>
  <c r="P326"/>
  <c r="P325"/>
  <c r="BI321"/>
  <c r="BH321"/>
  <c r="BG321"/>
  <c r="BF321"/>
  <c r="T321"/>
  <c r="R321"/>
  <c r="P321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J90"/>
  <c r="F90"/>
  <c r="F88"/>
  <c r="E86"/>
  <c r="J58"/>
  <c r="F58"/>
  <c r="F56"/>
  <c r="E54"/>
  <c r="J26"/>
  <c r="E26"/>
  <c r="J91"/>
  <c r="J25"/>
  <c r="J20"/>
  <c r="E20"/>
  <c r="F59"/>
  <c r="J19"/>
  <c r="J14"/>
  <c r="J88"/>
  <c r="E7"/>
  <c r="E50"/>
  <c i="4" r="J39"/>
  <c r="J38"/>
  <c i="1" r="AY60"/>
  <c i="4" r="J37"/>
  <c i="1" r="AX60"/>
  <c i="4"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T296"/>
  <c r="R297"/>
  <c r="R296"/>
  <c r="P297"/>
  <c r="P296"/>
  <c r="BI292"/>
  <c r="BH292"/>
  <c r="BG292"/>
  <c r="BF292"/>
  <c r="T292"/>
  <c r="R292"/>
  <c r="P292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59"/>
  <c r="J19"/>
  <c r="J14"/>
  <c r="J87"/>
  <c r="E7"/>
  <c r="E50"/>
  <c i="3" r="J39"/>
  <c r="J38"/>
  <c i="1" r="AY58"/>
  <c i="3" r="J37"/>
  <c i="1" r="AX58"/>
  <c i="3" r="BI320"/>
  <c r="BH320"/>
  <c r="BG320"/>
  <c r="BF320"/>
  <c r="T320"/>
  <c r="T319"/>
  <c r="R320"/>
  <c r="R319"/>
  <c r="P320"/>
  <c r="P319"/>
  <c r="BI315"/>
  <c r="BH315"/>
  <c r="BG315"/>
  <c r="BF315"/>
  <c r="T315"/>
  <c r="R315"/>
  <c r="P315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56"/>
  <c r="E7"/>
  <c r="E80"/>
  <c i="2" r="J39"/>
  <c r="J38"/>
  <c i="1" r="AY56"/>
  <c i="2" r="J37"/>
  <c i="1" r="AX56"/>
  <c i="2" r="BI355"/>
  <c r="BH355"/>
  <c r="BG355"/>
  <c r="BF355"/>
  <c r="T355"/>
  <c r="T354"/>
  <c r="R355"/>
  <c r="R354"/>
  <c r="P355"/>
  <c r="P354"/>
  <c r="BI350"/>
  <c r="BH350"/>
  <c r="BG350"/>
  <c r="BF350"/>
  <c r="T350"/>
  <c r="R350"/>
  <c r="P350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1"/>
  <c r="BH221"/>
  <c r="BG221"/>
  <c r="BF221"/>
  <c r="T221"/>
  <c r="R221"/>
  <c r="P221"/>
  <c r="BI215"/>
  <c r="BH215"/>
  <c r="BG215"/>
  <c r="BF215"/>
  <c r="T215"/>
  <c r="R215"/>
  <c r="P215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1"/>
  <c r="BH121"/>
  <c r="BG121"/>
  <c r="BF121"/>
  <c r="T121"/>
  <c r="R121"/>
  <c r="P121"/>
  <c r="BI115"/>
  <c r="BH115"/>
  <c r="BG115"/>
  <c r="BF115"/>
  <c r="T115"/>
  <c r="R115"/>
  <c r="P115"/>
  <c r="BI109"/>
  <c r="BH109"/>
  <c r="BG109"/>
  <c r="BF109"/>
  <c r="T109"/>
  <c r="R109"/>
  <c r="P109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1" r="L50"/>
  <c r="AM50"/>
  <c r="AM49"/>
  <c r="L49"/>
  <c r="AM47"/>
  <c r="L47"/>
  <c r="L45"/>
  <c r="L44"/>
  <c i="6" r="BK115"/>
  <c r="J105"/>
  <c r="J98"/>
  <c r="J95"/>
  <c i="5" r="J333"/>
  <c r="J321"/>
  <c r="BK302"/>
  <c r="BK289"/>
  <c r="J282"/>
  <c r="J273"/>
  <c r="BK262"/>
  <c r="BK250"/>
  <c r="BK243"/>
  <c r="BK236"/>
  <c r="J224"/>
  <c r="J207"/>
  <c r="J199"/>
  <c r="J185"/>
  <c r="J170"/>
  <c r="J160"/>
  <c r="BK146"/>
  <c r="J128"/>
  <c r="BK120"/>
  <c r="J106"/>
  <c i="4" r="BK304"/>
  <c r="BK297"/>
  <c r="BK265"/>
  <c r="BK253"/>
  <c r="BK246"/>
  <c r="J238"/>
  <c r="BK231"/>
  <c r="J197"/>
  <c r="BK185"/>
  <c r="J178"/>
  <c r="BK163"/>
  <c r="J153"/>
  <c r="J138"/>
  <c r="J130"/>
  <c r="J118"/>
  <c r="J104"/>
  <c i="3" r="BK315"/>
  <c r="BK300"/>
  <c i="5" r="J286"/>
  <c r="BK269"/>
  <c r="BK246"/>
  <c r="BK239"/>
  <c r="J232"/>
  <c r="J215"/>
  <c r="BK185"/>
  <c r="BK128"/>
  <c r="J114"/>
  <c i="4" r="BK301"/>
  <c r="J277"/>
  <c r="J231"/>
  <c r="BK221"/>
  <c r="BK208"/>
  <c r="J200"/>
  <c r="J171"/>
  <c r="J160"/>
  <c r="BK146"/>
  <c r="J134"/>
  <c r="BK118"/>
  <c r="BK96"/>
  <c i="3" r="J300"/>
  <c r="J250"/>
  <c r="J220"/>
  <c r="BK212"/>
  <c r="J198"/>
  <c r="J150"/>
  <c r="BK125"/>
  <c r="J103"/>
  <c i="2" r="J355"/>
  <c r="BK313"/>
  <c r="BK303"/>
  <c r="J294"/>
  <c r="J284"/>
  <c r="J269"/>
  <c r="J262"/>
  <c r="BK221"/>
  <c r="J210"/>
  <c r="BK202"/>
  <c r="BK191"/>
  <c r="J181"/>
  <c r="BK169"/>
  <c r="J154"/>
  <c i="6" r="J36"/>
  <c i="5" r="BK173"/>
  <c r="BK160"/>
  <c r="J146"/>
  <c r="BK134"/>
  <c r="J102"/>
  <c i="4" r="J269"/>
  <c r="J260"/>
  <c r="BK241"/>
  <c r="J221"/>
  <c r="J217"/>
  <c r="J208"/>
  <c r="BK197"/>
  <c r="BK182"/>
  <c r="BK168"/>
  <c r="J142"/>
  <c r="J110"/>
  <c r="J100"/>
  <c i="3" r="J315"/>
  <c r="J296"/>
  <c r="J292"/>
  <c r="J288"/>
  <c r="J283"/>
  <c r="J279"/>
  <c r="BK273"/>
  <c r="J269"/>
  <c r="BK261"/>
  <c r="J257"/>
  <c r="BK250"/>
  <c r="BK242"/>
  <c r="BK235"/>
  <c r="BK227"/>
  <c r="BK224"/>
  <c r="BK216"/>
  <c r="BK204"/>
  <c r="J194"/>
  <c r="J186"/>
  <c r="BK179"/>
  <c r="J167"/>
  <c r="J157"/>
  <c r="BK150"/>
  <c r="BK141"/>
  <c r="BK129"/>
  <c r="BK121"/>
  <c r="BK109"/>
  <c r="BK103"/>
  <c r="J95"/>
  <c i="2" r="BK330"/>
  <c r="J322"/>
  <c r="BK306"/>
  <c r="J299"/>
  <c r="BK284"/>
  <c r="BK277"/>
  <c r="BK266"/>
  <c r="J254"/>
  <c r="J246"/>
  <c r="J237"/>
  <c r="BK227"/>
  <c r="J206"/>
  <c r="J196"/>
  <c r="BK188"/>
  <c r="J174"/>
  <c r="BK162"/>
  <c r="BK154"/>
  <c r="J142"/>
  <c r="J132"/>
  <c r="J121"/>
  <c r="J105"/>
  <c r="J95"/>
  <c i="3" r="BK207"/>
  <c r="J204"/>
  <c r="BK190"/>
  <c r="BK175"/>
  <c r="BK157"/>
  <c r="J141"/>
  <c r="J121"/>
  <c i="2" r="J330"/>
  <c r="BK326"/>
  <c r="J288"/>
  <c r="J231"/>
  <c r="BK181"/>
  <c r="BK142"/>
  <c r="J115"/>
  <c i="1" r="AS61"/>
  <c i="6" r="BK111"/>
  <c r="J111"/>
  <c r="J108"/>
  <c r="BK98"/>
  <c r="BK92"/>
  <c i="5" r="BK330"/>
  <c r="BK306"/>
  <c r="BK294"/>
  <c r="J289"/>
  <c r="BK278"/>
  <c r="J269"/>
  <c r="J259"/>
  <c r="J246"/>
  <c r="BK232"/>
  <c r="J219"/>
  <c r="BK203"/>
  <c r="BK192"/>
  <c r="BK177"/>
  <c r="BK166"/>
  <c r="BK154"/>
  <c r="BK142"/>
  <c r="J124"/>
  <c r="BK106"/>
  <c r="J97"/>
  <c i="4" r="J301"/>
  <c r="BK273"/>
  <c r="BK256"/>
  <c r="BK250"/>
  <c r="BK238"/>
  <c r="BK235"/>
  <c r="J204"/>
  <c r="J193"/>
  <c r="J185"/>
  <c r="J174"/>
  <c r="BK153"/>
  <c r="BK149"/>
  <c r="BK134"/>
  <c r="J122"/>
  <c r="BK110"/>
  <c r="J96"/>
  <c i="5" r="J298"/>
  <c r="J278"/>
  <c r="J262"/>
  <c r="J236"/>
  <c r="BK219"/>
  <c r="BK196"/>
  <c r="J163"/>
  <c r="BK124"/>
  <c r="J110"/>
  <c i="4" r="BK292"/>
  <c r="BK269"/>
  <c r="BK228"/>
  <c r="BK217"/>
  <c r="J189"/>
  <c r="J168"/>
  <c r="BK156"/>
  <c r="BK142"/>
  <c r="J126"/>
  <c r="BK114"/>
  <c i="3" r="J264"/>
  <c r="J242"/>
  <c r="J227"/>
  <c r="J201"/>
  <c r="BK186"/>
  <c r="J137"/>
  <c r="J113"/>
  <c r="J99"/>
  <c i="2" r="J318"/>
  <c r="BK299"/>
  <c r="BK288"/>
  <c r="BK273"/>
  <c r="J258"/>
  <c r="BK249"/>
  <c r="BK206"/>
  <c r="BK196"/>
  <c r="J184"/>
  <c r="BK174"/>
  <c r="BK158"/>
  <c i="1" r="AS63"/>
  <c i="5" r="BK326"/>
  <c r="BK321"/>
  <c r="BK298"/>
  <c r="BK259"/>
  <c r="BK224"/>
  <c r="J203"/>
  <c r="J192"/>
  <c r="J180"/>
  <c r="BK170"/>
  <c r="J154"/>
  <c r="J142"/>
  <c r="J134"/>
  <c r="BK97"/>
  <c i="4" r="J265"/>
  <c r="J246"/>
  <c r="J228"/>
  <c r="J212"/>
  <c r="BK204"/>
  <c r="BK193"/>
  <c r="BK178"/>
  <c r="BK160"/>
  <c r="BK130"/>
  <c r="BK100"/>
  <c i="3" r="BK296"/>
  <c r="BK292"/>
  <c r="BK288"/>
  <c r="BK283"/>
  <c r="BK279"/>
  <c r="J276"/>
  <c r="BK269"/>
  <c r="J261"/>
  <c r="J254"/>
  <c r="J246"/>
  <c r="J239"/>
  <c r="BK231"/>
  <c r="BK220"/>
  <c r="J207"/>
  <c r="BK198"/>
  <c r="J183"/>
  <c r="BK172"/>
  <c r="BK164"/>
  <c r="BK153"/>
  <c r="BK147"/>
  <c r="BK133"/>
  <c r="J125"/>
  <c r="J117"/>
  <c r="BK95"/>
  <c i="2" r="BK350"/>
  <c r="BK322"/>
  <c r="J313"/>
  <c r="BK294"/>
  <c r="BK281"/>
  <c r="J273"/>
  <c r="BK262"/>
  <c r="J249"/>
  <c r="BK243"/>
  <c r="BK234"/>
  <c r="BK215"/>
  <c r="BK199"/>
  <c r="J191"/>
  <c r="BK177"/>
  <c r="J158"/>
  <c r="BK146"/>
  <c r="BK132"/>
  <c r="BK121"/>
  <c r="J109"/>
  <c r="J99"/>
  <c i="1" r="AS55"/>
  <c i="3" r="BK194"/>
  <c r="J179"/>
  <c r="J164"/>
  <c r="J153"/>
  <c r="BK137"/>
  <c r="BK117"/>
  <c i="2" r="J306"/>
  <c r="J234"/>
  <c r="BK210"/>
  <c r="J146"/>
  <c r="BK128"/>
  <c r="BK109"/>
  <c i="1" r="AS57"/>
  <c i="6" r="J115"/>
  <c r="BK108"/>
  <c r="BK105"/>
  <c r="BK101"/>
  <c r="J101"/>
  <c r="BK95"/>
  <c r="J92"/>
  <c i="5" r="J326"/>
  <c r="J306"/>
  <c r="J294"/>
  <c r="BK286"/>
  <c r="BK273"/>
  <c r="BK266"/>
  <c r="J250"/>
  <c r="J239"/>
  <c r="BK228"/>
  <c r="BK215"/>
  <c r="BK211"/>
  <c r="J196"/>
  <c r="J188"/>
  <c r="J173"/>
  <c r="BK163"/>
  <c r="J150"/>
  <c r="BK138"/>
  <c r="BK110"/>
  <c r="BK102"/>
  <c i="4" r="J304"/>
  <c r="J292"/>
  <c r="BK260"/>
  <c r="J253"/>
  <c r="J241"/>
  <c r="J235"/>
  <c r="BK200"/>
  <c r="BK189"/>
  <c r="J182"/>
  <c r="BK171"/>
  <c r="J156"/>
  <c r="J146"/>
  <c r="BK126"/>
  <c r="J114"/>
  <c r="BK104"/>
  <c i="3" r="J320"/>
  <c i="5" r="BK333"/>
  <c r="BK282"/>
  <c r="BK255"/>
  <c r="J243"/>
  <c r="J228"/>
  <c r="BK207"/>
  <c r="BK180"/>
  <c r="J120"/>
  <c i="4" r="J297"/>
  <c r="J273"/>
  <c r="J250"/>
  <c r="BK224"/>
  <c r="BK212"/>
  <c r="BK174"/>
  <c r="J163"/>
  <c r="J149"/>
  <c r="BK138"/>
  <c r="BK122"/>
  <c i="3" r="BK320"/>
  <c r="BK254"/>
  <c r="J231"/>
  <c r="J216"/>
  <c r="BK167"/>
  <c r="J129"/>
  <c r="J109"/>
  <c i="2" r="J350"/>
  <c r="J309"/>
  <c r="J291"/>
  <c r="J277"/>
  <c r="J266"/>
  <c r="BK254"/>
  <c r="J215"/>
  <c r="J199"/>
  <c r="J188"/>
  <c r="J177"/>
  <c r="J162"/>
  <c r="BK95"/>
  <c i="5" r="J330"/>
  <c r="J302"/>
  <c r="J266"/>
  <c r="J255"/>
  <c r="J211"/>
  <c r="BK199"/>
  <c r="BK188"/>
  <c r="J177"/>
  <c r="J166"/>
  <c r="BK150"/>
  <c r="J138"/>
  <c r="BK114"/>
  <c i="4" r="BK277"/>
  <c r="J256"/>
  <c r="J224"/>
  <c i="3" r="BK276"/>
  <c r="J273"/>
  <c r="BK264"/>
  <c r="BK257"/>
  <c r="BK246"/>
  <c r="BK239"/>
  <c r="J235"/>
  <c r="J224"/>
  <c r="J212"/>
  <c r="BK201"/>
  <c r="J190"/>
  <c r="J175"/>
  <c r="J160"/>
  <c r="BK99"/>
  <c i="2" r="BK355"/>
  <c r="J326"/>
  <c r="BK318"/>
  <c r="J303"/>
  <c r="BK291"/>
  <c r="J281"/>
  <c r="BK269"/>
  <c r="BK258"/>
  <c r="BK246"/>
  <c r="J243"/>
  <c r="BK231"/>
  <c r="J221"/>
  <c r="J202"/>
  <c r="BK184"/>
  <c r="J169"/>
  <c r="BK150"/>
  <c r="BK136"/>
  <c r="J128"/>
  <c r="BK115"/>
  <c r="BK99"/>
  <c i="1" r="AS59"/>
  <c i="3" r="BK183"/>
  <c r="J172"/>
  <c r="BK160"/>
  <c r="J147"/>
  <c r="J133"/>
  <c r="BK113"/>
  <c i="2" r="BK309"/>
  <c r="BK237"/>
  <c r="J227"/>
  <c r="J150"/>
  <c r="J136"/>
  <c r="BK105"/>
  <c l="1" r="R94"/>
  <c r="P195"/>
  <c r="BK253"/>
  <c r="J253"/>
  <c r="J67"/>
  <c r="T253"/>
  <c r="T276"/>
  <c r="R317"/>
  <c r="BK94"/>
  <c r="J94"/>
  <c r="J65"/>
  <c r="P94"/>
  <c r="BK195"/>
  <c r="J195"/>
  <c r="J66"/>
  <c r="T195"/>
  <c r="P253"/>
  <c r="R253"/>
  <c r="P276"/>
  <c r="BK317"/>
  <c r="J317"/>
  <c r="J69"/>
  <c r="P317"/>
  <c i="3" r="R94"/>
  <c r="BK171"/>
  <c r="J171"/>
  <c r="J66"/>
  <c r="BK234"/>
  <c r="J234"/>
  <c r="J68"/>
  <c r="R234"/>
  <c r="P287"/>
  <c i="4" r="R95"/>
  <c r="R167"/>
  <c r="R216"/>
  <c r="P264"/>
  <c r="R300"/>
  <c r="R299"/>
  <c i="5" r="T96"/>
  <c r="BK223"/>
  <c r="J223"/>
  <c r="J67"/>
  <c r="T223"/>
  <c r="BK293"/>
  <c r="J293"/>
  <c r="J69"/>
  <c i="2" r="T94"/>
  <c r="R195"/>
  <c r="BK276"/>
  <c r="J276"/>
  <c r="J68"/>
  <c r="R276"/>
  <c r="T317"/>
  <c i="3" r="P94"/>
  <c r="R171"/>
  <c r="BK211"/>
  <c r="J211"/>
  <c r="J67"/>
  <c r="R211"/>
  <c r="T234"/>
  <c r="T287"/>
  <c i="4" r="T95"/>
  <c r="T167"/>
  <c r="T216"/>
  <c r="R264"/>
  <c r="P300"/>
  <c r="P299"/>
  <c i="5" r="P96"/>
  <c r="BK184"/>
  <c r="J184"/>
  <c r="J66"/>
  <c r="T184"/>
  <c r="BK254"/>
  <c r="J254"/>
  <c r="J68"/>
  <c r="R254"/>
  <c i="3" r="BK94"/>
  <c r="J94"/>
  <c r="J65"/>
  <c r="T94"/>
  <c r="P171"/>
  <c r="T171"/>
  <c r="P211"/>
  <c r="T211"/>
  <c r="P234"/>
  <c r="BK287"/>
  <c r="J287"/>
  <c r="J69"/>
  <c r="R287"/>
  <c i="4" r="BK95"/>
  <c r="J95"/>
  <c r="J65"/>
  <c r="P95"/>
  <c r="BK167"/>
  <c r="J167"/>
  <c r="J66"/>
  <c r="P167"/>
  <c r="BK216"/>
  <c r="J216"/>
  <c r="J67"/>
  <c r="P216"/>
  <c r="BK264"/>
  <c r="J264"/>
  <c r="J68"/>
  <c r="T264"/>
  <c r="BK300"/>
  <c r="J300"/>
  <c r="J71"/>
  <c r="T300"/>
  <c r="T299"/>
  <c i="5" r="BK96"/>
  <c r="J96"/>
  <c r="J65"/>
  <c r="R96"/>
  <c r="P184"/>
  <c r="R184"/>
  <c r="P223"/>
  <c r="R223"/>
  <c r="P254"/>
  <c r="T254"/>
  <c r="P293"/>
  <c r="R293"/>
  <c r="T293"/>
  <c r="BK329"/>
  <c r="J329"/>
  <c r="J72"/>
  <c r="P329"/>
  <c r="P328"/>
  <c r="R329"/>
  <c r="R328"/>
  <c r="T329"/>
  <c r="T328"/>
  <c i="6" r="BK91"/>
  <c r="J91"/>
  <c r="J65"/>
  <c r="P91"/>
  <c r="R91"/>
  <c r="T91"/>
  <c r="BK104"/>
  <c r="J104"/>
  <c r="J66"/>
  <c r="P104"/>
  <c r="R104"/>
  <c r="T104"/>
  <c i="2" r="J56"/>
  <c r="F59"/>
  <c r="BE95"/>
  <c r="BE158"/>
  <c r="BE162"/>
  <c r="BE169"/>
  <c r="BE174"/>
  <c r="BE184"/>
  <c r="BE199"/>
  <c r="BE210"/>
  <c r="BE243"/>
  <c r="BE246"/>
  <c r="BE258"/>
  <c r="BE277"/>
  <c r="BE288"/>
  <c r="BE294"/>
  <c r="BE303"/>
  <c r="BE318"/>
  <c i="3" r="F59"/>
  <c r="BE95"/>
  <c r="BE99"/>
  <c r="BE103"/>
  <c r="BE121"/>
  <c r="BE125"/>
  <c r="BE147"/>
  <c r="BE164"/>
  <c r="BE198"/>
  <c i="2" r="J59"/>
  <c r="BE115"/>
  <c r="BE142"/>
  <c r="BE150"/>
  <c r="BE154"/>
  <c r="BE177"/>
  <c r="BE181"/>
  <c r="BE188"/>
  <c r="BE191"/>
  <c r="BE196"/>
  <c r="BE202"/>
  <c r="BE206"/>
  <c r="BE215"/>
  <c r="BE221"/>
  <c r="BE249"/>
  <c r="BE254"/>
  <c r="BE262"/>
  <c r="BE273"/>
  <c r="BE281"/>
  <c r="BE284"/>
  <c r="BE291"/>
  <c r="BE299"/>
  <c r="BE306"/>
  <c r="BE309"/>
  <c r="BE313"/>
  <c r="BE326"/>
  <c r="BE330"/>
  <c r="BE350"/>
  <c r="BE355"/>
  <c r="BK354"/>
  <c r="J354"/>
  <c r="J70"/>
  <c i="3" r="J59"/>
  <c r="J86"/>
  <c r="BE109"/>
  <c r="BE113"/>
  <c r="BE133"/>
  <c r="BE137"/>
  <c r="BE153"/>
  <c r="BE167"/>
  <c r="BE175"/>
  <c r="BE183"/>
  <c r="BE186"/>
  <c r="BE207"/>
  <c r="BE212"/>
  <c r="BE216"/>
  <c r="BE220"/>
  <c r="BE231"/>
  <c r="BE235"/>
  <c r="BE242"/>
  <c r="BE254"/>
  <c r="BE264"/>
  <c r="BE269"/>
  <c r="BE273"/>
  <c r="BE276"/>
  <c r="BE279"/>
  <c r="BE283"/>
  <c r="BE288"/>
  <c r="BE292"/>
  <c r="BK319"/>
  <c r="J319"/>
  <c r="J70"/>
  <c i="4" r="J59"/>
  <c r="F90"/>
  <c r="BE134"/>
  <c r="BE149"/>
  <c r="BE168"/>
  <c r="BE174"/>
  <c r="BE185"/>
  <c r="BE212"/>
  <c r="BE217"/>
  <c r="BE221"/>
  <c r="BE224"/>
  <c r="BE250"/>
  <c r="BE292"/>
  <c r="BE297"/>
  <c r="BE301"/>
  <c r="BK296"/>
  <c r="J296"/>
  <c r="J69"/>
  <c i="5" r="J59"/>
  <c r="BE110"/>
  <c r="BE192"/>
  <c r="BE203"/>
  <c r="BE215"/>
  <c r="BE228"/>
  <c r="BE232"/>
  <c r="BE243"/>
  <c r="BE246"/>
  <c r="BE269"/>
  <c r="BE273"/>
  <c r="BE282"/>
  <c r="BE286"/>
  <c r="BE289"/>
  <c r="BE330"/>
  <c i="2" r="E50"/>
  <c r="BE99"/>
  <c r="BE105"/>
  <c r="BE109"/>
  <c r="BE121"/>
  <c r="BE128"/>
  <c r="BE132"/>
  <c r="BE136"/>
  <c r="BE146"/>
  <c r="BE227"/>
  <c r="BE231"/>
  <c r="BE234"/>
  <c r="BE237"/>
  <c r="BE266"/>
  <c r="BE269"/>
  <c r="BE322"/>
  <c i="3" r="E50"/>
  <c r="BE117"/>
  <c r="BE129"/>
  <c r="BE141"/>
  <c r="BE150"/>
  <c r="BE157"/>
  <c r="BE160"/>
  <c r="BE172"/>
  <c r="BE179"/>
  <c r="BE190"/>
  <c r="BE194"/>
  <c r="BE201"/>
  <c r="BE204"/>
  <c r="BE224"/>
  <c r="BE227"/>
  <c r="BE239"/>
  <c r="BE246"/>
  <c r="BE250"/>
  <c r="BE257"/>
  <c r="BE261"/>
  <c i="4" r="J56"/>
  <c r="E81"/>
  <c r="BE100"/>
  <c r="BE104"/>
  <c r="BE110"/>
  <c r="BE126"/>
  <c r="BE153"/>
  <c r="BE178"/>
  <c r="BE189"/>
  <c r="BE193"/>
  <c r="BE204"/>
  <c r="BE208"/>
  <c r="BE228"/>
  <c r="BE238"/>
  <c r="BE241"/>
  <c r="BE253"/>
  <c r="BE256"/>
  <c i="5" r="J56"/>
  <c r="E82"/>
  <c r="F91"/>
  <c r="BE97"/>
  <c r="BE106"/>
  <c r="BE120"/>
  <c r="BE128"/>
  <c r="BE146"/>
  <c r="BE154"/>
  <c r="BE160"/>
  <c r="BE166"/>
  <c r="BE170"/>
  <c r="BE173"/>
  <c r="BE188"/>
  <c r="BE224"/>
  <c r="BE259"/>
  <c r="BE262"/>
  <c r="BE302"/>
  <c r="BE306"/>
  <c r="BE326"/>
  <c i="3" r="BE296"/>
  <c r="BE300"/>
  <c r="BE315"/>
  <c r="BE320"/>
  <c i="4" r="BE96"/>
  <c r="BE114"/>
  <c r="BE118"/>
  <c r="BE122"/>
  <c r="BE130"/>
  <c r="BE138"/>
  <c r="BE142"/>
  <c r="BE146"/>
  <c r="BE156"/>
  <c r="BE160"/>
  <c r="BE163"/>
  <c r="BE171"/>
  <c r="BE182"/>
  <c r="BE197"/>
  <c r="BE200"/>
  <c r="BE231"/>
  <c r="BE235"/>
  <c r="BE246"/>
  <c r="BE260"/>
  <c r="BE265"/>
  <c r="BE269"/>
  <c r="BE273"/>
  <c r="BE277"/>
  <c r="BE304"/>
  <c i="5" r="BE102"/>
  <c r="BE114"/>
  <c r="BE124"/>
  <c r="BE134"/>
  <c r="BE138"/>
  <c r="BE142"/>
  <c r="BE150"/>
  <c r="BE163"/>
  <c r="BE177"/>
  <c r="BE180"/>
  <c r="BE185"/>
  <c r="BE196"/>
  <c r="BE199"/>
  <c r="BE207"/>
  <c r="BE211"/>
  <c r="BE219"/>
  <c r="BE236"/>
  <c r="BE239"/>
  <c r="BE250"/>
  <c r="BE255"/>
  <c r="BE266"/>
  <c r="BE278"/>
  <c r="BE294"/>
  <c r="BE298"/>
  <c r="BE321"/>
  <c r="BE333"/>
  <c r="BK325"/>
  <c r="J325"/>
  <c r="J70"/>
  <c i="6" r="E50"/>
  <c r="J56"/>
  <c r="F59"/>
  <c r="J59"/>
  <c r="BE92"/>
  <c r="BE95"/>
  <c r="BE98"/>
  <c r="BE101"/>
  <c r="BE105"/>
  <c r="BE108"/>
  <c r="BE111"/>
  <c r="BE115"/>
  <c i="1" r="AW64"/>
  <c i="6" r="BK114"/>
  <c r="J114"/>
  <c r="J67"/>
  <c i="2" r="F38"/>
  <c i="1" r="BC56"/>
  <c r="BC55"/>
  <c r="AY55"/>
  <c i="3" r="F38"/>
  <c i="1" r="BC58"/>
  <c r="BC57"/>
  <c r="AY57"/>
  <c i="5" r="J36"/>
  <c i="1" r="AW62"/>
  <c i="6" r="F38"/>
  <c i="1" r="BC64"/>
  <c r="BC63"/>
  <c r="AY63"/>
  <c i="2" r="F36"/>
  <c i="1" r="BA56"/>
  <c r="BA55"/>
  <c r="AW55"/>
  <c i="2" r="J36"/>
  <c i="1" r="AW56"/>
  <c i="4" r="F39"/>
  <c i="1" r="BD60"/>
  <c r="BD59"/>
  <c i="6" r="F37"/>
  <c i="1" r="BB64"/>
  <c r="BB63"/>
  <c r="AX63"/>
  <c i="2" r="F39"/>
  <c i="1" r="BD56"/>
  <c r="BD55"/>
  <c i="2" r="F37"/>
  <c i="1" r="BB56"/>
  <c r="BB55"/>
  <c i="5" r="F39"/>
  <c i="1" r="BD62"/>
  <c r="BD61"/>
  <c i="6" r="F36"/>
  <c i="1" r="BA64"/>
  <c r="BA63"/>
  <c r="AW63"/>
  <c r="AS54"/>
  <c i="5" r="F38"/>
  <c i="1" r="BC62"/>
  <c r="BC61"/>
  <c r="AY61"/>
  <c i="3" r="F36"/>
  <c i="1" r="BA58"/>
  <c r="BA57"/>
  <c r="AW57"/>
  <c i="3" r="F39"/>
  <c i="1" r="BD58"/>
  <c r="BD57"/>
  <c i="3" r="F37"/>
  <c i="1" r="BB58"/>
  <c r="BB57"/>
  <c r="AX57"/>
  <c i="3" r="J36"/>
  <c i="1" r="AW58"/>
  <c i="4" r="F36"/>
  <c i="1" r="BA60"/>
  <c r="BA59"/>
  <c r="AW59"/>
  <c i="5" r="F36"/>
  <c i="1" r="BA62"/>
  <c r="BA61"/>
  <c r="AW61"/>
  <c i="4" r="F37"/>
  <c i="1" r="BB60"/>
  <c r="BB59"/>
  <c r="AX59"/>
  <c i="6" r="F39"/>
  <c i="1" r="BD64"/>
  <c r="BD63"/>
  <c i="4" r="F38"/>
  <c i="1" r="BC60"/>
  <c r="BC59"/>
  <c r="AY59"/>
  <c i="4" r="J36"/>
  <c i="1" r="AW60"/>
  <c i="5" r="F37"/>
  <c i="1" r="BB62"/>
  <c r="BB61"/>
  <c r="AX61"/>
  <c i="6" l="1" r="R90"/>
  <c r="R89"/>
  <c i="4" r="P94"/>
  <c r="P93"/>
  <c i="1" r="AU60"/>
  <c i="3" r="P93"/>
  <c r="P92"/>
  <c i="1" r="AU58"/>
  <c i="2" r="T93"/>
  <c r="T92"/>
  <c i="5" r="T95"/>
  <c r="T94"/>
  <c i="6" r="P90"/>
  <c r="P89"/>
  <c i="1" r="AU64"/>
  <c i="5" r="R95"/>
  <c r="R94"/>
  <c i="3" r="T93"/>
  <c r="T92"/>
  <c i="5" r="P95"/>
  <c r="P94"/>
  <c i="1" r="AU62"/>
  <c i="4" r="R94"/>
  <c r="R93"/>
  <c i="3" r="R93"/>
  <c r="R92"/>
  <c i="2" r="P93"/>
  <c r="P92"/>
  <c i="1" r="AU56"/>
  <c i="2" r="R93"/>
  <c r="R92"/>
  <c i="6" r="T90"/>
  <c r="T89"/>
  <c i="4" r="T94"/>
  <c r="T93"/>
  <c i="2" r="BK93"/>
  <c r="J93"/>
  <c r="J64"/>
  <c i="5" r="BK95"/>
  <c i="3" r="BK93"/>
  <c r="J93"/>
  <c r="J64"/>
  <c i="4" r="BK94"/>
  <c r="BK299"/>
  <c r="J299"/>
  <c r="J70"/>
  <c i="5" r="BK328"/>
  <c r="J328"/>
  <c r="J71"/>
  <c i="6" r="BK90"/>
  <c r="J90"/>
  <c r="J64"/>
  <c i="1" r="BB54"/>
  <c r="W31"/>
  <c r="AU63"/>
  <c i="3" r="J35"/>
  <c i="1" r="AV58"/>
  <c r="AT58"/>
  <c i="6" r="J35"/>
  <c i="1" r="AV64"/>
  <c r="AT64"/>
  <c r="AU59"/>
  <c r="AU61"/>
  <c i="2" r="F35"/>
  <c i="1" r="AZ56"/>
  <c r="AZ55"/>
  <c r="AU55"/>
  <c r="BA54"/>
  <c r="AW54"/>
  <c r="AK30"/>
  <c r="BC54"/>
  <c r="AY54"/>
  <c i="2" r="J35"/>
  <c i="1" r="AV56"/>
  <c r="AT56"/>
  <c i="4" r="J35"/>
  <c i="1" r="AV60"/>
  <c r="AT60"/>
  <c i="5" r="F35"/>
  <c i="1" r="AZ62"/>
  <c r="AZ61"/>
  <c r="AV61"/>
  <c r="AT61"/>
  <c r="BD54"/>
  <c r="W33"/>
  <c r="AU57"/>
  <c r="AX55"/>
  <c i="6" r="F35"/>
  <c i="1" r="AZ64"/>
  <c r="AZ63"/>
  <c r="AV63"/>
  <c r="AT63"/>
  <c i="3" r="F35"/>
  <c i="1" r="AZ58"/>
  <c r="AZ57"/>
  <c r="AV57"/>
  <c r="AT57"/>
  <c i="4" r="F35"/>
  <c i="1" r="AZ60"/>
  <c r="AZ59"/>
  <c r="AV59"/>
  <c r="AT59"/>
  <c i="5" r="J35"/>
  <c i="1" r="AV62"/>
  <c r="AT62"/>
  <c i="4" l="1" r="BK93"/>
  <c r="J93"/>
  <c i="5" r="BK94"/>
  <c r="J94"/>
  <c i="4" r="J94"/>
  <c r="J64"/>
  <c i="5" r="J95"/>
  <c r="J64"/>
  <c i="2" r="BK92"/>
  <c r="J92"/>
  <c i="3" r="BK92"/>
  <c r="J92"/>
  <c r="J63"/>
  <c i="6" r="BK89"/>
  <c r="J89"/>
  <c r="J63"/>
  <c i="1" r="AU54"/>
  <c i="4" r="J32"/>
  <c i="1" r="AG60"/>
  <c r="AG59"/>
  <c r="AN59"/>
  <c r="W30"/>
  <c i="2" r="J32"/>
  <c i="1" r="AG56"/>
  <c r="AN56"/>
  <c r="AZ54"/>
  <c r="AV54"/>
  <c r="AK29"/>
  <c r="AX54"/>
  <c r="AV55"/>
  <c r="AT55"/>
  <c i="5" r="J32"/>
  <c i="1" r="AG62"/>
  <c r="AG61"/>
  <c r="AN61"/>
  <c r="W32"/>
  <c l="1" r="AN60"/>
  <c i="2" r="J41"/>
  <c r="J63"/>
  <c i="1" r="AN62"/>
  <c i="4" r="J41"/>
  <c r="J63"/>
  <c i="5" r="J41"/>
  <c r="J63"/>
  <c i="1" r="AG55"/>
  <c r="AT54"/>
  <c r="W29"/>
  <c i="6" r="J32"/>
  <c i="1" r="AG64"/>
  <c r="AN64"/>
  <c i="3" r="J32"/>
  <c i="1" r="AG58"/>
  <c r="AG57"/>
  <c r="AN57"/>
  <c l="1" r="AN55"/>
  <c i="3" r="J41"/>
  <c i="1" r="AN58"/>
  <c i="6" r="J41"/>
  <c i="1" r="AG63"/>
  <c r="AN63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<sst xmlns="http://schemas.openxmlformats.org/spreadsheetml/2006/main">
  <si>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</si>
  <si>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</si>
  <si>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</si>
  <si>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</si>
  <si>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</si>
  <si>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{e51278b8-8fe9-415a-b165-ce35cda6f237}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</si>
  <si>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</si>
  <si>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</si>
  <si>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</si>
  <si>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</si>
  <si>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</si>
  <si>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</si>
  <si>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</si>
  <si>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</si>
  <si>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VD07821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</si>
  <si>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</si>
  <si>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</si>
  <si>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- propojka Bratislavská - Lanžhotská, chodník</t>
  </si>
  <si>
    <t>KSO:</t>
  </si>
  <si>
    <t/>
  </si>
  <si>
    <t>CC-CZ:</t>
  </si>
  <si>
    <t>Místo:</t>
  </si>
  <si>
    <t>Břeclav</t>
  </si>
  <si>
    <t>Datum:</t>
  </si>
  <si>
    <t>23. 7. 2021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</si>
  <si>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</si>
  <si>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</si>
  <si>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</si>
  <si>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</si>
  <si>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</si>
  <si>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</si>
  <si>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</si>
  <si>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</si>
  <si>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</si>
  <si>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</si>
  <si>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</si>
  <si>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</si>
  <si>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</si>
  <si>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</si>
  <si>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</si>
  <si>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</si>
  <si>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</si>
  <si>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</si>
  <si>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</si>
  <si>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</si>
  <si>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</si>
  <si>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</si>
  <si>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</si>
  <si>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</si>
  <si>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</si>
  <si>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</si>
  <si>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</si>
  <si>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</si>
  <si>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</si>
  <si>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</si>
  <si>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</si>
  <si>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</si>
  <si>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</si>
  <si>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</si>
  <si>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</si>
  <si>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</si>
  <si>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</si>
  <si>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</si>
  <si>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</si>
  <si>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</si>
  <si>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</si>
  <si>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</si>
  <si>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</si>
  <si>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</si>
  <si>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</si>
  <si>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</si>
  <si>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</si>
  <si>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</si>
  <si>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</si>
  <si>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</si>
  <si>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</si>
  <si>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SO101.1</t>
  </si>
  <si>
    <t>Obnova chodníku I.</t>
  </si>
  <si>
    <t>STA</t>
  </si>
  <si>
    <t>1</t>
  </si>
  <si>
    <t>{3ba6fcbb-fadc-4682-b75c-7ed0fb2f85e9}</t>
  </si>
  <si>
    <t>2</t>
  </si>
  <si>
    <t>/</t>
  </si>
  <si>
    <t>SO 101.1</t>
  </si>
  <si>
    <t>Soupis</t>
  </si>
  <si>
    <t>{2b345fc8-cdef-40e8-b621-2647cf99f5b2}</t>
  </si>
  <si>
    <t>SO 101.2</t>
  </si>
  <si>
    <t>Nástupiště BUS</t>
  </si>
  <si>
    <t>{44e42ef2-192c-46f1-9452-a07a1b192660}</t>
  </si>
  <si>
    <t>{9e81ef06-900c-4dce-9c1f-0bac1ee746d5}</t>
  </si>
  <si>
    <t>SO 101.3</t>
  </si>
  <si>
    <t>Obnova chodníku II.</t>
  </si>
  <si>
    <t>{cb9caf3c-3af0-48ef-817a-f2ab66cf354a}</t>
  </si>
  <si>
    <t>{ad0a80f6-cd54-4763-9248-e384316ca424}</t>
  </si>
  <si>
    <t>SO 102</t>
  </si>
  <si>
    <t>Chodník</t>
  </si>
  <si>
    <t>{4cbc3a8c-96a5-4165-99c9-3a3df4910f41}</t>
  </si>
  <si>
    <t>{78e5a6fb-c80f-494b-8a82-0f455082edd0}</t>
  </si>
  <si>
    <t>VRN</t>
  </si>
  <si>
    <t>Vedlejší rozpočtové náklady</t>
  </si>
  <si>
    <t>{b4473f9c-b037-4acd-88bf-4967832c54dc}</t>
  </si>
  <si>
    <t>{7d20d35e-9cd1-4ece-92f3-701962903532}</t>
  </si>
  <si>
    <t>KRYCÍ LIST SOUPISU PRACÍ</t>
  </si>
  <si>
    <t>Objekt:</t>
  </si>
  <si>
    <t>SO101.1 - Obnova chodníku I.</t>
  </si>
  <si>
    <t>Soupis:</t>
  </si>
  <si>
    <t>SO 101.1 - Obnova chodníku I.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</si>
  <si>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</si>
  <si>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</si>
  <si>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</si>
  <si>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</si>
  <si>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</si>
  <si>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</si>
  <si>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</si>
  <si>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</si>
  <si>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</si>
  <si>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</si>
  <si>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</si>
  <si>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</si>
  <si>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</si>
  <si>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</si>
  <si>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</si>
  <si>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</si>
  <si>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</si>
  <si>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</si>
  <si>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</si>
  <si>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</si>
  <si>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</si>
  <si>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</si>
  <si>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</si>
  <si>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</si>
  <si>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</si>
  <si>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</si>
  <si>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</si>
  <si>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</si>
  <si>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</si>
  <si>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</si>
  <si>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</si>
  <si>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</si>
  <si>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2021 01</t>
  </si>
  <si>
    <t>4</t>
  </si>
  <si>
    <t>1570773263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</si>
  <si>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</si>
  <si>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</si>
  <si>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</si>
  <si>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</si>
  <si>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</si>
  <si>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"stávající dlažba 30x30" 186,5</t>
  </si>
  <si>
    <t>113106123</t>
  </si>
  <si>
    <t>Rozebrání dlažeb ze zámkových dlaždic komunikací pro pěší ručně</t>
  </si>
  <si>
    <t>240117525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</si>
  <si>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</si>
  <si>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"stávající zámk. dlažba 80mm" 19,6</t>
  </si>
  <si>
    <t>"předláždění zámk. dlažba 80mm" 5,2</t>
  </si>
  <si>
    <t>Součet</t>
  </si>
  <si>
    <t>3</t>
  </si>
  <si>
    <t>113106161</t>
  </si>
  <si>
    <t>Rozebrání dlažeb vozovek z drobných kostek s ložem z kameniva ručně</t>
  </si>
  <si>
    <t>1823147825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</si>
  <si>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</si>
  <si>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</si>
  <si>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"stávající kostka tl.100mm" 10,6</t>
  </si>
  <si>
    <t>113107142</t>
  </si>
  <si>
    <t>Odstranění podkladu živičného tl 100 mm ručně</t>
  </si>
  <si>
    <t>-1182881019</t>
  </si>
  <si>
    <t>Odstranění podkladů nebo krytů ručně s přemístěním hmot na skládku na vzdálenost do 3 m nebo s naložením na dopravní prostředek živičných, o tl. vrstvy přes 50 do 100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</si>
  <si>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</si>
  <si>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"napojení u obruby asfalt tl.100mm" 64</t>
  </si>
  <si>
    <t>"napojení vjezdu asfalt tl.100mm" 2,8</t>
  </si>
  <si>
    <t>5</t>
  </si>
  <si>
    <t>113107222</t>
  </si>
  <si>
    <t>Odstranění podkladu z kameniva drceného tl 200 mm strojně pl přes 200 m2</t>
  </si>
  <si>
    <t>1441370643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</si>
  <si>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</si>
  <si>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"odkop kce ŠD tl.150mm" 64</t>
  </si>
  <si>
    <t>"odkop kce Šd tl.190mm" 176,5</t>
  </si>
  <si>
    <t>6</t>
  </si>
  <si>
    <t>113107323</t>
  </si>
  <si>
    <t>Odstranění podkladu z kameniva drceného tl 300 mm strojně pl do 50 m2</t>
  </si>
  <si>
    <t>1218124217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</si>
  <si>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</si>
  <si>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"odkop kce ŠD tl.270mm" 10</t>
  </si>
  <si>
    <t>"odkop kce ŠD tl.240mm" 19,6</t>
  </si>
  <si>
    <t>"odkop kce ŠD tl.220mm" 10,6</t>
  </si>
  <si>
    <t>7</t>
  </si>
  <si>
    <t>113202111</t>
  </si>
  <si>
    <t>Vytrhání obrub krajníků obrubníků stojatých</t>
  </si>
  <si>
    <t>m</t>
  </si>
  <si>
    <t>1747916365</t>
  </si>
  <si>
    <t>Vytrhání obrub s vybouráním lože, s přemístěním hmot na skládku na vzdálenost do 3 m nebo s naložením na dopravní prostředek z krajníků nebo obrubníků stojatých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</si>
  <si>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</si>
  <si>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"stávající obruba" 124+130</t>
  </si>
  <si>
    <t>8</t>
  </si>
  <si>
    <t>113203111</t>
  </si>
  <si>
    <t>Vytrhání obrub z dlažebních kostek</t>
  </si>
  <si>
    <t>-32302278</t>
  </si>
  <si>
    <t>Vytrhání obrub s vybouráním lože, s přemístěním hmot na skládku na vzdálenost do 3 m nebo s naložením na dopravní prostředek z dlažebních kostek</t>
  </si>
  <si>
    <t>"stávající II.řádek" 2*124</t>
  </si>
  <si>
    <t>9</t>
  </si>
  <si>
    <t>122251101</t>
  </si>
  <si>
    <t>Odkopávky a prokopávky nezapažené v hornině třídy těžitelnosti I, skupiny 3 objem do 20 m3 strojně</t>
  </si>
  <si>
    <t>m3</t>
  </si>
  <si>
    <t>-1937244424</t>
  </si>
  <si>
    <t>Odkopávky a prokopávky nezapažené strojně v hornině třídy těžitelnosti I skupiny 3 do 20 m3</t>
  </si>
  <si>
    <t xml:space="preserve">Poznámka k souboru cen:_x000d_
1. V cenách jsou započteny i náklady na přehození výkopku na vzdálenost do 3 m nebo naložení na dopravní prostředek._x000d_
</t>
  </si>
  <si>
    <t>"odkop pro nové ohumusování tl.100mm" 0,1*49,6</t>
  </si>
  <si>
    <t>"napojení vjezdu tl.200mm" 0,2*2,5</t>
  </si>
  <si>
    <t>10</t>
  </si>
  <si>
    <t>131251100</t>
  </si>
  <si>
    <t>Hloubení jam nezapažených v hornině třídy těžitelnosti I, skupiny 3 objem do 20 m3 strojně</t>
  </si>
  <si>
    <t>-1966240873</t>
  </si>
  <si>
    <t>Hloubení nezapažených jam a zářezů strojně s urovnáním dna do předepsaného profilu a spádu v hornině třídy těžitelnosti I skupiny 3 do 20 m3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</si>
  <si>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</si>
  <si>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"obnova DV" 2*((1,5*1,5*1,5)-(0,95*1,5))</t>
  </si>
  <si>
    <t>11</t>
  </si>
  <si>
    <t>162751117</t>
  </si>
  <si>
    <t>Vodorovné přemístění do 10000 m výkopku/sypaniny z horniny třídy těžitelnosti I, skupiny 1 až 3</t>
  </si>
  <si>
    <t>2061170683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</si>
  <si>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</si>
  <si>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</si>
  <si>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"odkop" 5,46+3,9</t>
  </si>
  <si>
    <t>12</t>
  </si>
  <si>
    <t>162751119</t>
  </si>
  <si>
    <t>Příplatek k vodorovnému přemístění výkopku/sypaniny z horniny třídy těžitelnosti I, skupiny 1 až 3 ZKD 1000 m přes 10000 m</t>
  </si>
  <si>
    <t>920706599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</si>
  <si>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</si>
  <si>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13*9,36</t>
  </si>
  <si>
    <t>13</t>
  </si>
  <si>
    <t>171201231</t>
  </si>
  <si>
    <t>Poplatek za uložení zeminy a kamení na recyklační skládce (skládkovné) kód odpadu 17 05 04</t>
  </si>
  <si>
    <t>t</t>
  </si>
  <si>
    <t>1717216142</t>
  </si>
  <si>
    <t>Poplatek za uložení stavebního odpadu na recyklační skládce (skládkovné) zeminy a kamení zatříděného do Katalogu odpadů pod kódem 17 05 04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</si>
  <si>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</si>
  <si>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9,36*1,8</t>
  </si>
  <si>
    <t>14</t>
  </si>
  <si>
    <t>171251201</t>
  </si>
  <si>
    <t>Uložení sypaniny na skládky nebo meziskládky</t>
  </si>
  <si>
    <t>-1750732495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</si>
  <si>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</si>
  <si>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</si>
  <si>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9,36</t>
  </si>
  <si>
    <t>174151101</t>
  </si>
  <si>
    <t>Zásyp jam, šachet rýh nebo kolem objektů sypaninou se zhutněním</t>
  </si>
  <si>
    <t>231203854</t>
  </si>
  <si>
    <t>Zásyp sypaninou z jakékoliv horniny strojně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</si>
  <si>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</si>
  <si>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"obnova DV - ŠD" 2*((1,5*1,5*1,5)-(0,95*1,5))</t>
  </si>
  <si>
    <t>"dosyp k obrubě - zemina" 0,07*125</t>
  </si>
  <si>
    <t>16</t>
  </si>
  <si>
    <t>M</t>
  </si>
  <si>
    <t>58344171</t>
  </si>
  <si>
    <t>štěrkodrť frakce 0/32</t>
  </si>
  <si>
    <t>1279461979</t>
  </si>
  <si>
    <t>"obnova DV - ŠD" 2*((1,5*1,5*1,5)-(0,95*1,5))*2</t>
  </si>
  <si>
    <t>"napojení vjezdu tl.200mm" 0,2*2,5*2</t>
  </si>
  <si>
    <t>17</t>
  </si>
  <si>
    <t>10364100</t>
  </si>
  <si>
    <t>zemina pro terénní úpravy - tříděná</t>
  </si>
  <si>
    <t>-465896567</t>
  </si>
  <si>
    <t>"dosyp k obrubě - zemina" 0,07*125*1,8</t>
  </si>
  <si>
    <t>18</t>
  </si>
  <si>
    <t>181311103</t>
  </si>
  <si>
    <t>Rozprostření ornice tl vrstvy do 200 mm v rovině nebo ve svahu do 1:5 ručně</t>
  </si>
  <si>
    <t>692316715</t>
  </si>
  <si>
    <t>Rozprostření a urovnání ornice v rovině nebo ve svahu sklonu do 1:5 ručně při souvislé ploše, tl. vrstvy do 200 mm</t>
  </si>
  <si>
    <t xml:space="preserve">Poznámka k souboru cen:_x000d_
1. V ceně jsou započteny i náklady na případné nutné přemístění hromad nebo dočasných skládek na místo spotřeby ze vzdálenosti do 3 m._x000d_
2. V ceně nejsou započteny náklady na získání ornice._x000d_
</t>
  </si>
  <si>
    <t>"ohumusování za obrubou tl.100mm" 49,6</t>
  </si>
  <si>
    <t>19</t>
  </si>
  <si>
    <t>10364101</t>
  </si>
  <si>
    <t xml:space="preserve">zemina pro terénní úpravy -  ornice</t>
  </si>
  <si>
    <t>-567307564</t>
  </si>
  <si>
    <t>"ohumusování za obrubou tl.100mm" 0,1*49,6</t>
  </si>
  <si>
    <t>20</t>
  </si>
  <si>
    <t>181411131</t>
  </si>
  <si>
    <t>Založení parkového trávníku výsevem plochy do 1000 m2 v rovině a ve svahu do 1:5</t>
  </si>
  <si>
    <t>1182602764</t>
  </si>
  <si>
    <t>Založení trávníku na půdě předem připravené plochy do 1000 m2 výsevem včetně utažení parkového v rovině nebo na svahu do 1:5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</si>
  <si>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</si>
  <si>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"zatravnění za obrubou" 49,6</t>
  </si>
  <si>
    <t>00572410</t>
  </si>
  <si>
    <t>osivo směs travní parková</t>
  </si>
  <si>
    <t>kg</t>
  </si>
  <si>
    <t>-1409182325</t>
  </si>
  <si>
    <t>0,04*49,6</t>
  </si>
  <si>
    <t>22</t>
  </si>
  <si>
    <t>181951112</t>
  </si>
  <si>
    <t>Úprava pláně v hornině třídy těžitelnosti I, skupiny 1 až 3 se zhutněním strojně</t>
  </si>
  <si>
    <t>2147386217</t>
  </si>
  <si>
    <t>Úprava pláně vyrovnáním výškových rozdílů strojně v hornině třídy těžitelnosti I, skupiny 1 až 3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</si>
  <si>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</si>
  <si>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39,7+64+177</t>
  </si>
  <si>
    <t>Komunikace pozemní</t>
  </si>
  <si>
    <t>23</t>
  </si>
  <si>
    <t>564851111</t>
  </si>
  <si>
    <t>Podklad ze štěrkodrtě ŠD tl 150 mm</t>
  </si>
  <si>
    <t>-1302224180</t>
  </si>
  <si>
    <t>Podklad ze štěrkodrti ŠD s rozprostřením a zhutněním, po zhutnění tl. 150 mm</t>
  </si>
  <si>
    <t>"nová kce chodníku ŠDa 0-32" 177</t>
  </si>
  <si>
    <t>24</t>
  </si>
  <si>
    <t>564861111</t>
  </si>
  <si>
    <t>Podklad ze štěrkodrtě ŠD tl 200 mm</t>
  </si>
  <si>
    <t>1827885908</t>
  </si>
  <si>
    <t>Podklad ze štěrkodrti ŠD s rozprostřením a zhutněním, po zhutnění tl. 200 mm</t>
  </si>
  <si>
    <t>"nová kce vjezdu ŠDa 0-32" 39,7</t>
  </si>
  <si>
    <t>25</t>
  </si>
  <si>
    <t>567122114</t>
  </si>
  <si>
    <t>Podklad ze směsi stmelené cementem SC C 8/10 (KSC I) tl 150 mm</t>
  </si>
  <si>
    <t>-1397397565</t>
  </si>
  <si>
    <t>Podklad ze směsi stmelené cementem SC bez dilatačních spár, s rozprostřením a zhutněním SC C 8/10 (KSC I), po zhutnění tl. 150 mm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</si>
  <si>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</si>
  <si>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"napojení u obruby" 64</t>
  </si>
  <si>
    <t>26</t>
  </si>
  <si>
    <t>573191111</t>
  </si>
  <si>
    <t>Postřik infiltrační kationaktivní emulzí v množství 1 kg/m2</t>
  </si>
  <si>
    <t>2025535078</t>
  </si>
  <si>
    <t>Postřik infiltrační kationaktivní emulzí v množství 1,00 kg/m2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</si>
  <si>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</si>
  <si>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"napojení u obruby 0,7kg/m2" 64</t>
  </si>
  <si>
    <t>27</t>
  </si>
  <si>
    <t>573231106</t>
  </si>
  <si>
    <t>Postřik živičný spojovací ze silniční emulze v množství 0,30 kg/m2</t>
  </si>
  <si>
    <t>-2120710855</t>
  </si>
  <si>
    <t>Postřik spojovací PS bez posypu kamenivem ze silniční emulze, v množství 0,30 kg/m2</t>
  </si>
  <si>
    <t>"napojení vjezdu asfalt tl.100mm" 2,8*2</t>
  </si>
  <si>
    <t>28</t>
  </si>
  <si>
    <t>577134141.R</t>
  </si>
  <si>
    <t>Asfaltový beton vrstva obrusná ACO 11 tl. 40mm - RUČNÍ POKLÁDKA</t>
  </si>
  <si>
    <t>-1710622438</t>
  </si>
  <si>
    <t>Asfaltový beton vrstva obrusná ACO 11 tl. 40 mm - RUČNÍ POKLÁDKA</t>
  </si>
  <si>
    <t xml:space="preserve">Poznámka k souboru cen:_x000d_
1. ČSN EN 13108-1 připouští pro ACO 11 pouze tl. 35 až 50 mm._x000d_
</t>
  </si>
  <si>
    <t>29</t>
  </si>
  <si>
    <t>577155142.R</t>
  </si>
  <si>
    <t>Asfaltový beton vrstva ložní ACL 16 tl. 60 mm - RUČNÍ POKLÁDKA</t>
  </si>
  <si>
    <t>-47803306</t>
  </si>
  <si>
    <t>Asfaltový beton vrstva ložní ACL 16 - tl. 60 mm RUČNÍ POKLÁDKA</t>
  </si>
  <si>
    <t xml:space="preserve">Poznámka k souboru cen:_x000d_
1. ČSN EN 13108-1 připouští pro ACL 16 pouze tl. 50 až 70 mm._x000d_
</t>
  </si>
  <si>
    <t>30</t>
  </si>
  <si>
    <t>596211112</t>
  </si>
  <si>
    <t>Kladení zámkové dlažby komunikací pro pěší tl 60 mm skupiny A pl do 300 m2</t>
  </si>
  <si>
    <t>990961419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</si>
  <si>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</si>
  <si>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</si>
  <si>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"nová kce chodníku" 177</t>
  </si>
  <si>
    <t>31</t>
  </si>
  <si>
    <t>59245018</t>
  </si>
  <si>
    <t>dlažba tvar obdélník betonová 200x100x60mm přírodní</t>
  </si>
  <si>
    <t>-1081192570</t>
  </si>
  <si>
    <t>175,5</t>
  </si>
  <si>
    <t>32</t>
  </si>
  <si>
    <t>59245006</t>
  </si>
  <si>
    <t>dlažba tvar obdélník betonová pro nevidomé 200x100x60mm barevná</t>
  </si>
  <si>
    <t>965150760</t>
  </si>
  <si>
    <t>1,5</t>
  </si>
  <si>
    <t>33</t>
  </si>
  <si>
    <t>596211210</t>
  </si>
  <si>
    <t>Kladení zámkové dlažby komunikací pro pěší tl 80 mm skupiny A pl do 50 m2</t>
  </si>
  <si>
    <t>104962496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</si>
  <si>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</si>
  <si>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"nová kce vjezdu" 39,7</t>
  </si>
  <si>
    <t>"předláždění zámk. dlažba 80mm - dlažba zpětně" 5,2</t>
  </si>
  <si>
    <t>34</t>
  </si>
  <si>
    <t>59245020</t>
  </si>
  <si>
    <t>dlažba tvar obdélník betonová 200x100x80mm přírodní</t>
  </si>
  <si>
    <t>933292872</t>
  </si>
  <si>
    <t>29,4</t>
  </si>
  <si>
    <t>35</t>
  </si>
  <si>
    <t>59245226</t>
  </si>
  <si>
    <t>dlažba tvar obdélník betonová pro nevidomé 200x100x80mm barevná</t>
  </si>
  <si>
    <t>1586932749</t>
  </si>
  <si>
    <t>10,3</t>
  </si>
  <si>
    <t>36</t>
  </si>
  <si>
    <t>599141111</t>
  </si>
  <si>
    <t>Vyplnění spár mezi silničními dílci živičnou zálivkou</t>
  </si>
  <si>
    <t>-1382215828</t>
  </si>
  <si>
    <t>Vyplnění spár mezi silničními dílci jakékoliv tloušťky živičnou zálivkou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</si>
  <si>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</si>
  <si>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"napojení u obruby" 127+5,5</t>
  </si>
  <si>
    <t>Trubní vedení</t>
  </si>
  <si>
    <t>37</t>
  </si>
  <si>
    <t>871315231</t>
  </si>
  <si>
    <t>Kanalizační potrubí z tvrdého PVC jednovrstvé tuhost třídy SN10 DN 160</t>
  </si>
  <si>
    <t>1497476659</t>
  </si>
  <si>
    <t>Kanalizační potrubí z tvrdého PVC v otevřeném výkopu ve sklonu do 20 %, hladkého plnostěnného jednovrstvého, tuhost třídy SN 10 DN 160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</si>
  <si>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</si>
  <si>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"obnova DV" 2*1,5</t>
  </si>
  <si>
    <t>38</t>
  </si>
  <si>
    <t>8959.R</t>
  </si>
  <si>
    <t>Zřízení vpusti kanalizační uliční z betonových dílců - včetně dodání</t>
  </si>
  <si>
    <t>kus</t>
  </si>
  <si>
    <t>-1053778430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</si>
  <si>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</si>
  <si>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"obnovené DV" 2</t>
  </si>
  <si>
    <t>39</t>
  </si>
  <si>
    <t>89591.R</t>
  </si>
  <si>
    <t>Vybourání stávající DV</t>
  </si>
  <si>
    <t>606250842</t>
  </si>
  <si>
    <t>Zrušení dešťové vpusti.</t>
  </si>
  <si>
    <t>P</t>
  </si>
  <si>
    <t>Poznámka k položce:_x000d_
Vybourání bet. dílců stávající vpusti s naložením na dopravní prostředek.</t>
  </si>
  <si>
    <t>"obnova DV" 2</t>
  </si>
  <si>
    <t>40</t>
  </si>
  <si>
    <t>899202211</t>
  </si>
  <si>
    <t>Demontáž mříží litinových včetně rámů hmotnosti přes 50 do 100 kg</t>
  </si>
  <si>
    <t>1551600402</t>
  </si>
  <si>
    <t>Demontáž mříží litinových včetně rámů, hmotnosti jednotlivě přes 50 do 100 Kg</t>
  </si>
  <si>
    <t>41</t>
  </si>
  <si>
    <t>899204112</t>
  </si>
  <si>
    <t>Osazení mříží litinových včetně rámů a košů na bahno pro třídu zatížení D400, E600</t>
  </si>
  <si>
    <t>293726250</t>
  </si>
  <si>
    <t xml:space="preserve">Poznámka k souboru cen:_x000d_
1. V cenách nejsou započteny náklady na dodání mříží, rámů a košů na bahno; tyto náklady se oceňují ve specifikaci._x000d_
</t>
  </si>
  <si>
    <t>42</t>
  </si>
  <si>
    <t>55242320</t>
  </si>
  <si>
    <t>mříž vtoková litinová plochá 500x500mm</t>
  </si>
  <si>
    <t>-2118532471</t>
  </si>
  <si>
    <t>Ostatní konstrukce a práce, bourání</t>
  </si>
  <si>
    <t>43</t>
  </si>
  <si>
    <t>916111122</t>
  </si>
  <si>
    <t>Osazení obruby z drobných kostek bez boční opěry do lože z betonu prostého</t>
  </si>
  <si>
    <t>-1136727567</t>
  </si>
  <si>
    <t>Osazení silniční obruby z dlažebních kostek v jedné řadě s ložem tl. přes 50 do 100 mm, s vyplněním a zatřením spár cementovou maltou z drobných kostek bez boční opěry, do lože z betonu prostého</t>
  </si>
  <si>
    <t xml:space="preserve">Poznámka k souboru cen:_x000d_
1. Část lože z betonu prostého přesahující tl. 100 mm se oceňuje cenou 916 99-1121 Lože pod obrubníky, krajníky nebo obruby z dlažebních kostek._x000d_
2. V cenách nejsou započteny náklady na dodání dlažebních kostek, tyto se oceňují ve specifikaci. Množství uvedené ve specifikaci se určí jako součin celkové délky obrub a objemové hmotnosti 1 m obruby a to:_x000d_
a) 0,065 t/m pro velké kostky,_x000d_
b) 0,024 t/m pro malé kostky. Ztratné lze dohodnout ve výši 1 % pro velké kostky, 2 % pro malé kostky._x000d_
3. Osazení silniční obruby ze dvou řad kostek se oceňuje:_x000d_
a) bez boční opěry jako dvojnásobné množství silniční obruby z jedné řady kostek,_x000d_
b) s boční opěrou jako osazení silniční obruby z jedné řady kostek s boční opěrou a osazení silniční obruby z jedné řady kostek bez boční opěry._x000d_
</t>
  </si>
  <si>
    <t>"nový II.řádek" 2*124</t>
  </si>
  <si>
    <t>44</t>
  </si>
  <si>
    <t>58381007</t>
  </si>
  <si>
    <t>kostka dlažební žula drobná 8/10</t>
  </si>
  <si>
    <t>-34214679</t>
  </si>
  <si>
    <t>0,2*124*1,02</t>
  </si>
  <si>
    <t>45</t>
  </si>
  <si>
    <t>916131213</t>
  </si>
  <si>
    <t>Osazení silničního obrubníku betonového stojatého s boční opěrou do lože z betonu prostého</t>
  </si>
  <si>
    <t>1150188024</t>
  </si>
  <si>
    <t>Osazení silničního obrubníku betonového se zřízením lože, s vyplněním a zatřením spár cementovou maltou stojatého s boční opěrou z betonu prostého, do lože z betonu prostého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</si>
  <si>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</si>
  <si>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obruba" 88,9+24,1+5+5</t>
  </si>
  <si>
    <t>46</t>
  </si>
  <si>
    <t>59217031</t>
  </si>
  <si>
    <t>obrubník betonový silniční 1000x150x250mm</t>
  </si>
  <si>
    <t>-942405036</t>
  </si>
  <si>
    <t>"88,9+2%" 91</t>
  </si>
  <si>
    <t>47</t>
  </si>
  <si>
    <t>59217029</t>
  </si>
  <si>
    <t>obrubník betonový silniční nájezdový 1000x150x150mm</t>
  </si>
  <si>
    <t>-930407102</t>
  </si>
  <si>
    <t>48</t>
  </si>
  <si>
    <t>59217030</t>
  </si>
  <si>
    <t>obrubník betonový silniční přechodový 1000x150x150-250mm</t>
  </si>
  <si>
    <t>-637553252</t>
  </si>
  <si>
    <t>"LV" 5</t>
  </si>
  <si>
    <t>"PV" 5</t>
  </si>
  <si>
    <t>49</t>
  </si>
  <si>
    <t>916231213</t>
  </si>
  <si>
    <t>Osazení chodníkového obrubníku betonového stojatého s boční opěrou do lože z betonu prostého</t>
  </si>
  <si>
    <t>-1305026107</t>
  </si>
  <si>
    <t>Osazení chodníkového obrubníku betonového se zřízením lože, s vyplněním a zatřením spár cementovou maltou stojatého s boční opěrou z betonu prostého, do lože z betonu prostého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</si>
  <si>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4. Měrná jednotka u příplatků je m délky obrubníku._x000d_
</t>
  </si>
  <si>
    <t>"nová obruba" 125</t>
  </si>
  <si>
    <t>50</t>
  </si>
  <si>
    <t>59217017</t>
  </si>
  <si>
    <t>obrubník betonový chodníkový 1000x100x250mm</t>
  </si>
  <si>
    <t>-1129075492</t>
  </si>
  <si>
    <t>"125+2%" 128</t>
  </si>
  <si>
    <t>51</t>
  </si>
  <si>
    <t>916991121</t>
  </si>
  <si>
    <t>Lože pod obrubníky, krajníky nebo obruby z dlažebních kostek z betonu prostého</t>
  </si>
  <si>
    <t>-844082887</t>
  </si>
  <si>
    <t>Lože pod obrubníky, krajníky nebo obruby z dlažebních kostek z betonu prostého</t>
  </si>
  <si>
    <t>(0,3*0,05*125)+(0,07*0,2*124)+(0,05*0,25*123)</t>
  </si>
  <si>
    <t>52</t>
  </si>
  <si>
    <t>919735112</t>
  </si>
  <si>
    <t>Řezání stávajícího živičného krytu hl do 100 mm</t>
  </si>
  <si>
    <t>-998839234</t>
  </si>
  <si>
    <t>Řezání stávajícího živičného krytu nebo podkladu hloubky přes 50 do 100 mm</t>
  </si>
  <si>
    <t xml:space="preserve">Poznámka k souboru cen:_x000d_
1. V cenách jsou započteny i náklady na spotřebu vody._x000d_
</t>
  </si>
  <si>
    <t>"napojení u obruby tl.100mm" 127+5,5</t>
  </si>
  <si>
    <t>53</t>
  </si>
  <si>
    <t>979054451</t>
  </si>
  <si>
    <t>Očištění vybouraných zámkových dlaždic s původním spárováním z kameniva těženého</t>
  </si>
  <si>
    <t>758021857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</si>
  <si>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</si>
  <si>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</si>
  <si>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997</t>
  </si>
  <si>
    <t>Přesun sutě</t>
  </si>
  <si>
    <t>54</t>
  </si>
  <si>
    <t>997013861</t>
  </si>
  <si>
    <t>Poplatek za uložení stavebního odpadu na recyklační skládce (skládkovné) z prostého betonu kód odpadu 17 01 01</t>
  </si>
  <si>
    <t>121360467</t>
  </si>
  <si>
    <t>Poplatek za uložení stavebního odpadu na recyklační skládce (skládkovné) z prostého betonu zatříděného do Katalogu odpadů pod kódem 17 01 01</t>
  </si>
  <si>
    <t>20,515+3,45+52,07+28,52+3</t>
  </si>
  <si>
    <t>55</t>
  </si>
  <si>
    <t>997013873</t>
  </si>
  <si>
    <t>1788980140</t>
  </si>
  <si>
    <t>2,12+19,2+67,07+5,4+9,408+4,664</t>
  </si>
  <si>
    <t>56</t>
  </si>
  <si>
    <t>997013875</t>
  </si>
  <si>
    <t>Poplatek za uložení stavebního odpadu na recyklační skládce (skládkovné) asfaltového bez obsahu dehtu zatříděného do Katalogu odpadů pod kódem 17 03 02</t>
  </si>
  <si>
    <t>476163586</t>
  </si>
  <si>
    <t>15,36+0,672</t>
  </si>
  <si>
    <t>57</t>
  </si>
  <si>
    <t>997211511</t>
  </si>
  <si>
    <t>Vodorovná doprava suti po suchu na vzdálenost do 1 km</t>
  </si>
  <si>
    <t>299492798</t>
  </si>
  <si>
    <t>Vodorovná doprava suti nebo vybouraných hmot suti se složením a hrubým urovnáním, na vzdálenost do 1 km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</si>
  <si>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</si>
  <si>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beton</t>
  </si>
  <si>
    <t>"stávající dlažba 30x30" 186,5*0,05*2,2</t>
  </si>
  <si>
    <t>"stávající zámk. dlažba 80mm" 19,6*0,08*2,2</t>
  </si>
  <si>
    <t>"stávající obruba" (124+130)*0,205</t>
  </si>
  <si>
    <t>"stávající II.řádek" 2*124*0,115</t>
  </si>
  <si>
    <t>kamenivo</t>
  </si>
  <si>
    <t>"stávající kostka tl.100mm" 10,6*0,1*2</t>
  </si>
  <si>
    <t>"odkop kce ŠD tl.150mm" 64*0,15*2</t>
  </si>
  <si>
    <t>"odkop kce Šd tl.190mm" 176,5*0,19*2</t>
  </si>
  <si>
    <t>"odkop kce ŠD tl.270mm" 10*0,27*2</t>
  </si>
  <si>
    <t>"odkop kce ŠD tl.240mm" 19,6*0,24*2</t>
  </si>
  <si>
    <t>"odkop kce ŠD tl.220mm" 10,6*0,22*2</t>
  </si>
  <si>
    <t>asfalt</t>
  </si>
  <si>
    <t>"napojení u obruby asfalt tl.100mm" 64*0,1*2,4</t>
  </si>
  <si>
    <t>"napojení vjezdu asfalt tl.100mm" 2,8*0,1*2,4</t>
  </si>
  <si>
    <t>58</t>
  </si>
  <si>
    <t>997211519</t>
  </si>
  <si>
    <t>Příplatek ZKD 1 km u vodorovné dopravy suti</t>
  </si>
  <si>
    <t>-529709733</t>
  </si>
  <si>
    <t>Vodorovná doprava suti nebo vybouraných hmot suti se složením a hrubým urovnáním, na vzdálenost Příplatek k ceně za každý další i započatý 1 km přes 1 km</t>
  </si>
  <si>
    <t>22*231,449</t>
  </si>
  <si>
    <t>998</t>
  </si>
  <si>
    <t>Přesun hmot</t>
  </si>
  <si>
    <t>59</t>
  </si>
  <si>
    <t>998223011</t>
  </si>
  <si>
    <t>Přesun hmot pro pozemní komunikace s krytem dlážděným</t>
  </si>
  <si>
    <t>-2016384085</t>
  </si>
  <si>
    <t>Přesun hmot pro pozemní komunikace s krytem dlážděným dopravní vzdálenost do 200 m jakékoliv délky objektu</t>
  </si>
  <si>
    <t>SO 101.2 - Nástupiště BUS</t>
  </si>
  <si>
    <t>1113877864</t>
  </si>
  <si>
    <t>"stávající dlažba 30x30" 27</t>
  </si>
  <si>
    <t>2028850409</t>
  </si>
  <si>
    <t>"napojení u obruby asfalt tl.100mm" 8,9</t>
  </si>
  <si>
    <t>113107322</t>
  </si>
  <si>
    <t>Odstranění podkladu z kameniva drceného tl 200 mm strojně pl do 50 m2</t>
  </si>
  <si>
    <t>539713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</si>
  <si>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</si>
  <si>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"odkop kce ŠD tl.150mm" 8,9</t>
  </si>
  <si>
    <t>"odkop kce Šd tl.190mm" 27</t>
  </si>
  <si>
    <t>134657388</t>
  </si>
  <si>
    <t>"stávající obruba" 30</t>
  </si>
  <si>
    <t>1851281635</t>
  </si>
  <si>
    <t>"stávající II.řádek" 2*15</t>
  </si>
  <si>
    <t>-1993779530</t>
  </si>
  <si>
    <t>"odkop pro nové ohumusování tl.100mm" 0,1*7,5</t>
  </si>
  <si>
    <t>131251104</t>
  </si>
  <si>
    <t>Hloubení jam nezapažených v hornině třídy těžitelnosti I, skupiny 3 objem do 500 m3 strojně</t>
  </si>
  <si>
    <t>-1454540308</t>
  </si>
  <si>
    <t>Hloubení nezapažených jam a zářezů strojně s urovnáním dna do předepsaného profilu a spádu v hornině třídy těžitelnosti I skupiny 3 přes 100 do 500 m3</t>
  </si>
  <si>
    <t>"obnova DV" 1*((1,5*1,5*1,5)-(0,95*1,5))</t>
  </si>
  <si>
    <t>1097186294</t>
  </si>
  <si>
    <t>"odkop" 0,75+1,95</t>
  </si>
  <si>
    <t>-541450639</t>
  </si>
  <si>
    <t>13*2,7</t>
  </si>
  <si>
    <t>-360136644</t>
  </si>
  <si>
    <t>2,7*1,8</t>
  </si>
  <si>
    <t>-1766101101</t>
  </si>
  <si>
    <t>2,7</t>
  </si>
  <si>
    <t>-225896255</t>
  </si>
  <si>
    <t>"obnova DV - ŠD" 1*((1,5*1,5*1,5)-(0,95*1,5))</t>
  </si>
  <si>
    <t>"dosyp k obrubě - zemina" 0,07*15</t>
  </si>
  <si>
    <t>-1654484912</t>
  </si>
  <si>
    <t>"obnova DV - ŠD" 1*((1,5*1,5*1,5)-(0,95*1,5))*2</t>
  </si>
  <si>
    <t>1121094208</t>
  </si>
  <si>
    <t>"dosyp k obrubě - zemina" 0,07*15*1,8</t>
  </si>
  <si>
    <t>-2049697403</t>
  </si>
  <si>
    <t>"ohumusování za obrubou tl.100mm" 7,5</t>
  </si>
  <si>
    <t>959718992</t>
  </si>
  <si>
    <t>"ohumusování za obrubou tl.100mm" 0,1*7,5</t>
  </si>
  <si>
    <t>-234522238</t>
  </si>
  <si>
    <t>"zatravnění za obrubou" 7,5</t>
  </si>
  <si>
    <t>956789094</t>
  </si>
  <si>
    <t>0,04*7,5</t>
  </si>
  <si>
    <t>437942165</t>
  </si>
  <si>
    <t>188568782</t>
  </si>
  <si>
    <t>"nová kce chodníku ŠDa 0-32" 27</t>
  </si>
  <si>
    <t>-426186035</t>
  </si>
  <si>
    <t>"napojení u obruby" 8,9</t>
  </si>
  <si>
    <t>-1599685991</t>
  </si>
  <si>
    <t>"napojení u obruby 0,7kg/m2" 8,9</t>
  </si>
  <si>
    <t>-1806093303</t>
  </si>
  <si>
    <t>191721355</t>
  </si>
  <si>
    <t>2122132612</t>
  </si>
  <si>
    <t>596211110</t>
  </si>
  <si>
    <t>Kladení zámkové dlažby komunikací pro pěší tl 60 mm skupiny A pl do 50 m2</t>
  </si>
  <si>
    <t>-95355432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</si>
  <si>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</si>
  <si>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"nová kce chodníku" 27</t>
  </si>
  <si>
    <t>-1051417777</t>
  </si>
  <si>
    <t>20,7</t>
  </si>
  <si>
    <t>-2124182900</t>
  </si>
  <si>
    <t>1,1</t>
  </si>
  <si>
    <t>59245008</t>
  </si>
  <si>
    <t>dlažba tvar obdélník betonová 200x100x60mm barevná</t>
  </si>
  <si>
    <t>-906068076</t>
  </si>
  <si>
    <t>"červená" 5,2</t>
  </si>
  <si>
    <t>2146527962</t>
  </si>
  <si>
    <t>"napojení u obruby" 16,5</t>
  </si>
  <si>
    <t>1962995668</t>
  </si>
  <si>
    <t>"obnova DV" 1,5</t>
  </si>
  <si>
    <t>497840653</t>
  </si>
  <si>
    <t>"obnovené DV" 1</t>
  </si>
  <si>
    <t>-1194673310</t>
  </si>
  <si>
    <t>"obnova DV" 1</t>
  </si>
  <si>
    <t>1335123014</t>
  </si>
  <si>
    <t>1672490845</t>
  </si>
  <si>
    <t>-1988195086</t>
  </si>
  <si>
    <t>914511112</t>
  </si>
  <si>
    <t>Montáž sloupku dopravních značek délky do 3,5 m s betonovým základem a patkou</t>
  </si>
  <si>
    <t>406701255</t>
  </si>
  <si>
    <t>Montáž sloupku dopravních značek délky do 3,5 m do hliníkové patky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</si>
  <si>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</si>
  <si>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"přesun DZ" 1</t>
  </si>
  <si>
    <t>40445240</t>
  </si>
  <si>
    <t>patka pro sloupek Al D 60mm</t>
  </si>
  <si>
    <t>-377648108</t>
  </si>
  <si>
    <t>915131112</t>
  </si>
  <si>
    <t>Vodorovné dopravní značení přechody pro chodce, šipky, symboly retroreflexní bílá barva</t>
  </si>
  <si>
    <t>1207453709</t>
  </si>
  <si>
    <t>Vodorovné dopravní značení stříkané barvou přechody pro chodce, šipky, symboly bílé retroreflexní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</si>
  <si>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</si>
  <si>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"V11a" 10</t>
  </si>
  <si>
    <t>915621111</t>
  </si>
  <si>
    <t>Předznačení vodorovného plošného značení</t>
  </si>
  <si>
    <t>590713055</t>
  </si>
  <si>
    <t>Předznačení pro vodorovné značení stříkané barvou nebo prováděné z nátěrových hmot plošné šipky, symboly, nápisy</t>
  </si>
  <si>
    <t xml:space="preserve">Poznámka k souboru cen:_x000d_
1. Množství měrných jednotek se určuje:_x000d_
a) pro cenu -61 1111 v m délky dělicí čáry nebo vodícího proužku (včetně mezer),_x000d_
b) pro cenu -62 1111 v m2 natírané nebo stříkané plochy._x000d_
</t>
  </si>
  <si>
    <t>1318395251</t>
  </si>
  <si>
    <t>"nový II.řádek" 2*15</t>
  </si>
  <si>
    <t>-354945610</t>
  </si>
  <si>
    <t>0,2*15*1,02</t>
  </si>
  <si>
    <t>492289318</t>
  </si>
  <si>
    <t>"nová obruba" 13+2</t>
  </si>
  <si>
    <t>59217034</t>
  </si>
  <si>
    <t>obrubník betonový silniční 1000x150x300mm</t>
  </si>
  <si>
    <t>2142818596</t>
  </si>
  <si>
    <t>445340097</t>
  </si>
  <si>
    <t>"LV" 1</t>
  </si>
  <si>
    <t>"PV" 1</t>
  </si>
  <si>
    <t>199812835</t>
  </si>
  <si>
    <t>"nová obruba" 15</t>
  </si>
  <si>
    <t>1692760053</t>
  </si>
  <si>
    <t>"15+2%" 16</t>
  </si>
  <si>
    <t>947486675</t>
  </si>
  <si>
    <t>(0,3*0,05*15)+(0,07*0,2*15)+(0,05*0,25*15)</t>
  </si>
  <si>
    <t>-1983242161</t>
  </si>
  <si>
    <t>"napojení u obruby tl.100mm" 16,5</t>
  </si>
  <si>
    <t>966006132</t>
  </si>
  <si>
    <t>Odstranění značek dopravních nebo orientačních se sloupky s betonovými patkami</t>
  </si>
  <si>
    <t>64315296</t>
  </si>
  <si>
    <t>Odstranění dopravních nebo orientačních značek se sloupkem s uložením hmot na vzdálenost do 20 m nebo s naložením na dopravní prostředek, se zásypem jam a jeho zhutněním s betonovou patkou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</si>
  <si>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</si>
  <si>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311629475</t>
  </si>
  <si>
    <t>2,97+6,15+3,45+1,5+0,09</t>
  </si>
  <si>
    <t>1171518216</t>
  </si>
  <si>
    <t>2,67+10,26</t>
  </si>
  <si>
    <t>403040260</t>
  </si>
  <si>
    <t>2,136</t>
  </si>
  <si>
    <t>943427478</t>
  </si>
  <si>
    <t>"stávající dlažba 30x30" 27*0,05*2,2</t>
  </si>
  <si>
    <t>"stávající obruba" 30*0,205</t>
  </si>
  <si>
    <t>"stávající II.řádek" 2*15*0,115</t>
  </si>
  <si>
    <t>"obnova DV" 1*1,5</t>
  </si>
  <si>
    <t>"bet. patka" 1*0,09</t>
  </si>
  <si>
    <t>"odkop kce ŠD tl.150mm" 8,9*0,15*2</t>
  </si>
  <si>
    <t>"odkop kce Šd tl.190mm" 27*0,19*2</t>
  </si>
  <si>
    <t>"napojení u obruby asfalt tl.100mm" 8,9*0,1*2,4</t>
  </si>
  <si>
    <t>495323463</t>
  </si>
  <si>
    <t>22*29,226</t>
  </si>
  <si>
    <t>-883466845</t>
  </si>
  <si>
    <t>SO 101.3 - Obnova chodníku II.</t>
  </si>
  <si>
    <t>PSV - Práce a dodávky PSV</t>
  </si>
  <si>
    <t xml:space="preserve">    711 - Izolace proti vodě, vlhkosti a plynům</t>
  </si>
  <si>
    <t>21701162</t>
  </si>
  <si>
    <t>"stávající dlažba 30x30" 58,6</t>
  </si>
  <si>
    <t>-926390195</t>
  </si>
  <si>
    <t>"napojení u obruby asfalt tl.100mm" 15,6</t>
  </si>
  <si>
    <t>113107162</t>
  </si>
  <si>
    <t>Odstranění podkladu z kameniva drceného tl 200 mm strojně pl přes 50 do 200 m2</t>
  </si>
  <si>
    <t>-1833899642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</si>
  <si>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</si>
  <si>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"odkop kce ŠD tl.150mm" 15,6</t>
  </si>
  <si>
    <t>"odkop kce Šd tl.190mm" 52</t>
  </si>
  <si>
    <t>-1238624781</t>
  </si>
  <si>
    <t>"odkop kce ŠD tl.270mm" 6,6</t>
  </si>
  <si>
    <t>1486752455</t>
  </si>
  <si>
    <t>"stávající obruba" 41</t>
  </si>
  <si>
    <t>-1695765416</t>
  </si>
  <si>
    <t>"stávající II.řádek" 2*30</t>
  </si>
  <si>
    <t>-554101259</t>
  </si>
  <si>
    <t>"odkop pro nové ohumusování tl.100mm" 0,1*5,1</t>
  </si>
  <si>
    <t>-1065481925</t>
  </si>
  <si>
    <t>"odkop" 0,51</t>
  </si>
  <si>
    <t>-1332275815</t>
  </si>
  <si>
    <t>13*0,51</t>
  </si>
  <si>
    <t>768488531</t>
  </si>
  <si>
    <t>0,51*1,8</t>
  </si>
  <si>
    <t>-1577574545</t>
  </si>
  <si>
    <t>0,51</t>
  </si>
  <si>
    <t>-2024112972</t>
  </si>
  <si>
    <t>"dosyp k obrubě - zemina" 0,07*16</t>
  </si>
  <si>
    <t>-1390677309</t>
  </si>
  <si>
    <t>"dosyp k obrubě - zemina" 0,07*16*1,8</t>
  </si>
  <si>
    <t>869225614</t>
  </si>
  <si>
    <t>"ohumusování za obrubou tl.100mm" 5,1</t>
  </si>
  <si>
    <t>2082716066</t>
  </si>
  <si>
    <t>"ohumusování za obrubou tl.100mm" 0,1*5,1</t>
  </si>
  <si>
    <t>871235324</t>
  </si>
  <si>
    <t>"zatravnění za obrubou" 5,1</t>
  </si>
  <si>
    <t>1771834185</t>
  </si>
  <si>
    <t>0,04*5,1</t>
  </si>
  <si>
    <t>-1376444071</t>
  </si>
  <si>
    <t>74,1</t>
  </si>
  <si>
    <t>-796299264</t>
  </si>
  <si>
    <t>"nová kce chodníku ŠDa 0-32" 52</t>
  </si>
  <si>
    <t>-463918602</t>
  </si>
  <si>
    <t>"nová kce vjezdu ŠDa 0-32" 6,5</t>
  </si>
  <si>
    <t>955447708</t>
  </si>
  <si>
    <t>"napojení u obruby" 15,6</t>
  </si>
  <si>
    <t>1051065495</t>
  </si>
  <si>
    <t>"napojení u obruby 0,7kg/m2" 15,6</t>
  </si>
  <si>
    <t>-529201622</t>
  </si>
  <si>
    <t>1793847951</t>
  </si>
  <si>
    <t>838843167</t>
  </si>
  <si>
    <t>596211111</t>
  </si>
  <si>
    <t>Kladení zámkové dlažby komunikací pro pěší tl 60 mm skupiny A pl do 100 m2</t>
  </si>
  <si>
    <t>-885757355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</si>
  <si>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</si>
  <si>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"nová kce chodníku" 52</t>
  </si>
  <si>
    <t>-338590953</t>
  </si>
  <si>
    <t>-58884603</t>
  </si>
  <si>
    <t>"nová kce vjezdu" 6,5</t>
  </si>
  <si>
    <t>2073068625</t>
  </si>
  <si>
    <t>4,8</t>
  </si>
  <si>
    <t>4,8*1,03 'Přepočtené koeficientem množství</t>
  </si>
  <si>
    <t>36868126</t>
  </si>
  <si>
    <t>1,7</t>
  </si>
  <si>
    <t>1,7*1,03 'Přepočtené koeficientem množství</t>
  </si>
  <si>
    <t>-1644466048</t>
  </si>
  <si>
    <t>"napojení u obruby" 30</t>
  </si>
  <si>
    <t>124393123</t>
  </si>
  <si>
    <t>296444386</t>
  </si>
  <si>
    <t>-235697797</t>
  </si>
  <si>
    <t>"nový II.řádek" 2*30</t>
  </si>
  <si>
    <t>-1738513342</t>
  </si>
  <si>
    <t>0,2*30*1,02</t>
  </si>
  <si>
    <t>-1071334890</t>
  </si>
  <si>
    <t>"nová obruba" 25+3+1+1</t>
  </si>
  <si>
    <t>1739728230</t>
  </si>
  <si>
    <t>"25+2%" 26</t>
  </si>
  <si>
    <t>-1328211874</t>
  </si>
  <si>
    <t>2004089537</t>
  </si>
  <si>
    <t>-1720600751</t>
  </si>
  <si>
    <t>"nová obruba" 27</t>
  </si>
  <si>
    <t>1586480735</t>
  </si>
  <si>
    <t>"27+2%" 28</t>
  </si>
  <si>
    <t>1130352098</t>
  </si>
  <si>
    <t>(0,3*0,05*27)+(0,07*0,2*30)+(0,05*0,25*30)</t>
  </si>
  <si>
    <t>-355590943</t>
  </si>
  <si>
    <t>"napojení u obruby tl.100mm" 30</t>
  </si>
  <si>
    <t>-1165873638</t>
  </si>
  <si>
    <t>1617964561</t>
  </si>
  <si>
    <t>6,446+8,405+6,9+0,09</t>
  </si>
  <si>
    <t>-896272800</t>
  </si>
  <si>
    <t>4,68+19,76+3,564</t>
  </si>
  <si>
    <t>1549300453</t>
  </si>
  <si>
    <t>3,744</t>
  </si>
  <si>
    <t>1831791231</t>
  </si>
  <si>
    <t>"stávající dlažba 30x30" 58,6*0,05*2,2</t>
  </si>
  <si>
    <t>"stávající obruba" 41*0,205</t>
  </si>
  <si>
    <t>"stávající II.řádek" 2*30*0,115</t>
  </si>
  <si>
    <t>"odkop kce ŠD tl.150mm" 15,6*0,15*2</t>
  </si>
  <si>
    <t>"odkop kce Šd tl.190mm" 52*0,19*2</t>
  </si>
  <si>
    <t>"odkop kce ŠD tl.270mm" 6,6*0,27*2</t>
  </si>
  <si>
    <t>"napojení u obruby asfalt tl.100mm" 15,6*0,1*2,4</t>
  </si>
  <si>
    <t>-1721618865</t>
  </si>
  <si>
    <t>22*53,589</t>
  </si>
  <si>
    <t>-1712842582</t>
  </si>
  <si>
    <t>PSV</t>
  </si>
  <si>
    <t>Práce a dodávky PSV</t>
  </si>
  <si>
    <t>711</t>
  </si>
  <si>
    <t>Izolace proti vodě, vlhkosti a plynům</t>
  </si>
  <si>
    <t>711161273</t>
  </si>
  <si>
    <t>Provedení izolace proti zemní vlhkosti svislé z nopové fólie</t>
  </si>
  <si>
    <t>-2040527117</t>
  </si>
  <si>
    <t>Provedení izolace proti zemní vlhkosti nopovou fólií na ploše svislé S z nopové fólie</t>
  </si>
  <si>
    <t>"izolace š.0,5m" 0,5*16</t>
  </si>
  <si>
    <t>28323005</t>
  </si>
  <si>
    <t>fólie profilovaná (nopová) drenážní HDPE s výškou nopů 8mm</t>
  </si>
  <si>
    <t>1010914734</t>
  </si>
  <si>
    <t>SO 102 - Chodník</t>
  </si>
  <si>
    <t>111211101</t>
  </si>
  <si>
    <t>Odstranění křovin a stromů průměru kmene do 100 mm i s kořeny sklonu terénu do 1:5 ručně</t>
  </si>
  <si>
    <t>1877977752</t>
  </si>
  <si>
    <t>Odstranění křovin a stromů s odstraněním kořenů ručně průměru kmene do 100 mm jakékoliv plochy v rovině nebo ve svahu o sklonu do 1:5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</si>
  <si>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</si>
  <si>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odvoz a likvidace v režii zhotovitele</t>
  </si>
  <si>
    <t>"stávající křoví" 10</t>
  </si>
  <si>
    <t>-1784928198</t>
  </si>
  <si>
    <t>"stávající dlažba 30x30" 17</t>
  </si>
  <si>
    <t>-462126442</t>
  </si>
  <si>
    <t>"napojení u obruby asfalt tl.100mm" 45,5</t>
  </si>
  <si>
    <t>113107321</t>
  </si>
  <si>
    <t>Odstranění podkladu z kameniva drceného tl 100 mm strojně pl do 50 m2</t>
  </si>
  <si>
    <t>187250955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</si>
  <si>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</si>
  <si>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"odkop kce ŠD tl.20mm" 20</t>
  </si>
  <si>
    <t>-79758041</t>
  </si>
  <si>
    <t>"odkop kce ŠD tl.150mm" 25,5</t>
  </si>
  <si>
    <t>"odkop kce Šd tl.190mm" 17</t>
  </si>
  <si>
    <t>2079532957</t>
  </si>
  <si>
    <t>"stávající obruba" 43,5</t>
  </si>
  <si>
    <t>-560777891</t>
  </si>
  <si>
    <t>"stávající II.řádek" 2*6</t>
  </si>
  <si>
    <t>1479968169</t>
  </si>
  <si>
    <t>"odkop pro nové kce tl.240mm" 0,24*39,5</t>
  </si>
  <si>
    <t>"odkop pro nové ohumusování tl.100mm" 0,1*13,5</t>
  </si>
  <si>
    <t>-1925574985</t>
  </si>
  <si>
    <t>"obnova DV" 3*((1,5*1,5*1,5)-(0,95*1,5))</t>
  </si>
  <si>
    <t>1501312382</t>
  </si>
  <si>
    <t>"odkop" 10,83+5,85</t>
  </si>
  <si>
    <t>-1681157317</t>
  </si>
  <si>
    <t>13*16,68</t>
  </si>
  <si>
    <t>-212744388</t>
  </si>
  <si>
    <t>16,68*1,8</t>
  </si>
  <si>
    <t>23904278</t>
  </si>
  <si>
    <t>16,68</t>
  </si>
  <si>
    <t>-1205877792</t>
  </si>
  <si>
    <t>"obnova DV - ŠD" 3*((1,5*1,5*1,5)-(0,95*1,5))</t>
  </si>
  <si>
    <t>"dosyp k obrubě - zemina" 0,07*37,5</t>
  </si>
  <si>
    <t>-1511481877</t>
  </si>
  <si>
    <t>"obnova DV - ŠD" 3*((1,5*1,5*1,5)-(0,95*1,5))*2</t>
  </si>
  <si>
    <t>-1684630639</t>
  </si>
  <si>
    <t>"dosyp k obrubě - zemina" 0,07*37,5*1,8</t>
  </si>
  <si>
    <t>-1686426572</t>
  </si>
  <si>
    <t>"ohumusování za obrubou tl.100mm" 13,5</t>
  </si>
  <si>
    <t>637297066</t>
  </si>
  <si>
    <t>"ohumusování za obrubou tl.100mm" 0,1*13,5</t>
  </si>
  <si>
    <t>-1251785730</t>
  </si>
  <si>
    <t>"zatravnění za obrubou" 13,5</t>
  </si>
  <si>
    <t>1165119972</t>
  </si>
  <si>
    <t>0,04*13,5</t>
  </si>
  <si>
    <t>-348135026</t>
  </si>
  <si>
    <t>86,4</t>
  </si>
  <si>
    <t>-1207626299</t>
  </si>
  <si>
    <t>"nová kce chodníku ŠDa 0-32" 60,9</t>
  </si>
  <si>
    <t>1091401836</t>
  </si>
  <si>
    <t>"napojení u obruby" 25,5</t>
  </si>
  <si>
    <t>1915934526</t>
  </si>
  <si>
    <t>"napojení u obruby 0,7kg/m2" 25,5</t>
  </si>
  <si>
    <t>1724832775</t>
  </si>
  <si>
    <t>2064885587</t>
  </si>
  <si>
    <t>226172888</t>
  </si>
  <si>
    <t>-1151753806</t>
  </si>
  <si>
    <t>"nová kce chodníku" 60,9</t>
  </si>
  <si>
    <t>-382827421</t>
  </si>
  <si>
    <t>58,3</t>
  </si>
  <si>
    <t>58,3*1,03 'Přepočtené koeficientem množství</t>
  </si>
  <si>
    <t>-817592986</t>
  </si>
  <si>
    <t>2,6</t>
  </si>
  <si>
    <t>2,6*1,03 'Přepočtené koeficientem množství</t>
  </si>
  <si>
    <t>-1492323760</t>
  </si>
  <si>
    <t>"napojení u obruby" 47</t>
  </si>
  <si>
    <t>314516308</t>
  </si>
  <si>
    <t>"obnova DV" 3*1,5</t>
  </si>
  <si>
    <t>-493721092</t>
  </si>
  <si>
    <t>"obnovené DV" 3</t>
  </si>
  <si>
    <t>-1711696721</t>
  </si>
  <si>
    <t>"obnova DV" 3</t>
  </si>
  <si>
    <t>779532164</t>
  </si>
  <si>
    <t>-1138688112</t>
  </si>
  <si>
    <t>-62281449</t>
  </si>
  <si>
    <t>899331111</t>
  </si>
  <si>
    <t>Výšková úprava uličního vstupu nebo vpusti do 200 mm zvýšením poklopu</t>
  </si>
  <si>
    <t>1582707418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</si>
  <si>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</si>
  <si>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899431111</t>
  </si>
  <si>
    <t>Výšková úprava uličního vstupu nebo vpusti do 200 mm zvýšením krycího hrnce, šoupěte nebo hydrantu</t>
  </si>
  <si>
    <t>-1658995856</t>
  </si>
  <si>
    <t>Výšková úprava uličního vstupu nebo vpusti do 200 mm zvýšením krycího hrnce, šoupěte nebo hydrantu bez úpravy armatur</t>
  </si>
  <si>
    <t>57977559</t>
  </si>
  <si>
    <t>"nový II.řádek" 2*32,3</t>
  </si>
  <si>
    <t>-451986661</t>
  </si>
  <si>
    <t>0,2*32,3*1,02</t>
  </si>
  <si>
    <t>939982350</t>
  </si>
  <si>
    <t>"nová obruba" 30+6+1+2</t>
  </si>
  <si>
    <t>1442657443</t>
  </si>
  <si>
    <t>"30+2%" 31</t>
  </si>
  <si>
    <t>1597822071</t>
  </si>
  <si>
    <t>6*1,03 'Přepočtené koeficientem množství</t>
  </si>
  <si>
    <t>-1236958157</t>
  </si>
  <si>
    <t>"PV" 2</t>
  </si>
  <si>
    <t>-436714714</t>
  </si>
  <si>
    <t>"nová obruba" 46</t>
  </si>
  <si>
    <t>1782603128</t>
  </si>
  <si>
    <t>"46+2%" 47</t>
  </si>
  <si>
    <t>47*1,02 'Přepočtené koeficientem množství</t>
  </si>
  <si>
    <t>1931653267</t>
  </si>
  <si>
    <t>(0,3*0,05*46)+(0,07*0,2*32,3)+(0,05*0,25*39)</t>
  </si>
  <si>
    <t>1183945077</t>
  </si>
  <si>
    <t>"napojení u obruby tl.100mm" 47</t>
  </si>
  <si>
    <t>-1398826019</t>
  </si>
  <si>
    <t>1,87+8,918+1,38+4,5</t>
  </si>
  <si>
    <t>764140592</t>
  </si>
  <si>
    <t>0,8+7,65+6,46</t>
  </si>
  <si>
    <t>576492609</t>
  </si>
  <si>
    <t>10,92</t>
  </si>
  <si>
    <t>354200948</t>
  </si>
  <si>
    <t>"stávající dlažba 30x30" 17*0,05*2,2</t>
  </si>
  <si>
    <t>"stávající obruba" 43,5*0,205</t>
  </si>
  <si>
    <t>"stávající II.řádek" 2*6*0,115</t>
  </si>
  <si>
    <t>"odkop kce ŠD tl.20mm" 20*0,02*2</t>
  </si>
  <si>
    <t>"odkop kce ŠD tl.150mm" 25,5*0,15*2</t>
  </si>
  <si>
    <t>"odkop kce Šd tl.190mm" 17*0,19*2</t>
  </si>
  <si>
    <t>"napojení u obruby asfalt tl.100mm" 45,5*0,1*2,4</t>
  </si>
  <si>
    <t>-1170889032</t>
  </si>
  <si>
    <t>22*42,498</t>
  </si>
  <si>
    <t>-1931506224</t>
  </si>
  <si>
    <t>300806761</t>
  </si>
  <si>
    <t>"izolace š.0,5m" 0,5*9</t>
  </si>
  <si>
    <t>504014345</t>
  </si>
  <si>
    <t>4,5</t>
  </si>
  <si>
    <t>4,5*1,221 'Přepočtené koeficientem množství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</si>
  <si>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</si>
  <si>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</si>
  <si>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</si>
  <si>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</si>
  <si>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</si>
  <si>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</si>
  <si>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</si>
  <si>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</si>
  <si>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</si>
  <si>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</si>
  <si>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-1368152687</t>
  </si>
  <si>
    <t>012103000</t>
  </si>
  <si>
    <t>Geodetické práce před výstavbou</t>
  </si>
  <si>
    <t>1843464396</t>
  </si>
  <si>
    <t>012303000</t>
  </si>
  <si>
    <t>Geodetické práce po výstavbě</t>
  </si>
  <si>
    <t>-201502974</t>
  </si>
  <si>
    <t>013254000</t>
  </si>
  <si>
    <t>Dokumentace skutečného provedení stavby</t>
  </si>
  <si>
    <t>-397841048</t>
  </si>
  <si>
    <t>VRN3</t>
  </si>
  <si>
    <t>Zařízení staveniště</t>
  </si>
  <si>
    <t>032002000</t>
  </si>
  <si>
    <t>Vybavení staveniště</t>
  </si>
  <si>
    <t>-50374040</t>
  </si>
  <si>
    <t>034303000</t>
  </si>
  <si>
    <t>Dopravní značení na staveništi</t>
  </si>
  <si>
    <t>76262941</t>
  </si>
  <si>
    <t>039002000</t>
  </si>
  <si>
    <t>Zrušení zařízení staveniště</t>
  </si>
  <si>
    <t>1652698837</t>
  </si>
  <si>
    <t>VRN4</t>
  </si>
  <si>
    <t>Inženýrská činnost</t>
  </si>
  <si>
    <t>043194000</t>
  </si>
  <si>
    <t>Ostatní zkoušky</t>
  </si>
  <si>
    <t>-671310619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</si>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</sst>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VD07821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Břeclav - propojka Bratislavská - Lanžhotská, chodník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Břeclav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Břeclav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ViaDesigne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ROUND(AG55+AG57+AG59+AG61+AG63,2)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ROUND(AS55+AS57+AS59+AS61+AS63,2)</f>
        <v>0</v>
      </c>
      <c r="AT54" s="107">
        <f>ROUND(SUM(AV54:AW54),2)</f>
        <v>0</v>
      </c>
      <c r="AU54" s="108">
        <f>ROUND(AU55+AU57+AU59+AU61+AU63,5)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ROUND(AZ55+AZ57+AZ59+AZ61+AZ63,2)</f>
        <v>0</v>
      </c>
      <c r="BA54" s="107">
        <f>ROUND(BA55+BA57+BA59+BA61+BA63,2)</f>
        <v>0</v>
      </c>
      <c r="BB54" s="107">
        <f>ROUND(BB55+BB57+BB59+BB61+BB63,2)</f>
        <v>0</v>
      </c>
      <c r="BC54" s="107">
        <f>ROUND(BC55+BC57+BC59+BC61+BC63,2)</f>
        <v>0</v>
      </c>
      <c r="BD54" s="109">
        <f>ROUND(BD55+BD57+BD59+BD61+BD63,2)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23.2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77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101.1 - Obnova chodník...'!J32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'SO 101.1 - Obnova chodník...'!P92</f>
        <v>0</v>
      </c>
      <c r="AV56" s="131">
        <f>'SO 101.1 - Obnova chodník...'!J35</f>
        <v>0</v>
      </c>
      <c r="AW56" s="131">
        <f>'SO 101.1 - Obnova chodník...'!J36</f>
        <v>0</v>
      </c>
      <c r="AX56" s="131">
        <f>'SO 101.1 - Obnova chodník...'!J37</f>
        <v>0</v>
      </c>
      <c r="AY56" s="131">
        <f>'SO 101.1 - Obnova chodník...'!J38</f>
        <v>0</v>
      </c>
      <c r="AZ56" s="131">
        <f>'SO 101.1 - Obnova chodník...'!F35</f>
        <v>0</v>
      </c>
      <c r="BA56" s="131">
        <f>'SO 101.1 - Obnova chodník...'!F36</f>
        <v>0</v>
      </c>
      <c r="BB56" s="131">
        <f>'SO 101.1 - Obnova chodník...'!F37</f>
        <v>0</v>
      </c>
      <c r="BC56" s="131">
        <f>'SO 101.1 - Obnova chodník...'!F38</f>
        <v>0</v>
      </c>
      <c r="BD56" s="133">
        <f>'SO 101.1 - Obnova chodník...'!F39</f>
        <v>0</v>
      </c>
      <c r="BE56" s="4"/>
      <c r="BT56" s="134" t="s">
        <v>81</v>
      </c>
      <c r="BV56" s="134" t="s">
        <v>74</v>
      </c>
      <c r="BW56" s="134" t="s">
        <v>85</v>
      </c>
      <c r="BX56" s="134" t="s">
        <v>80</v>
      </c>
      <c r="CL56" s="134" t="s">
        <v>19</v>
      </c>
    </row>
    <row r="57" s="7" customFormat="1" ht="24.75" customHeight="1">
      <c r="A57" s="7"/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78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71</v>
      </c>
      <c r="BT57" s="124" t="s">
        <v>79</v>
      </c>
      <c r="BU57" s="124" t="s">
        <v>73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81</v>
      </c>
    </row>
    <row r="58" s="4" customFormat="1" ht="23.25" customHeight="1">
      <c r="A58" s="125" t="s">
        <v>82</v>
      </c>
      <c r="B58" s="64"/>
      <c r="C58" s="126"/>
      <c r="D58" s="126"/>
      <c r="E58" s="127" t="s">
        <v>86</v>
      </c>
      <c r="F58" s="127"/>
      <c r="G58" s="127"/>
      <c r="H58" s="127"/>
      <c r="I58" s="127"/>
      <c r="J58" s="126"/>
      <c r="K58" s="127" t="s">
        <v>87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 101.2 - Nástupiště BUS'!J32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84</v>
      </c>
      <c r="AR58" s="66"/>
      <c r="AS58" s="130">
        <v>0</v>
      </c>
      <c r="AT58" s="131">
        <f>ROUND(SUM(AV58:AW58),2)</f>
        <v>0</v>
      </c>
      <c r="AU58" s="132">
        <f>'SO 101.2 - Nástupiště BUS'!P92</f>
        <v>0</v>
      </c>
      <c r="AV58" s="131">
        <f>'SO 101.2 - Nástupiště BUS'!J35</f>
        <v>0</v>
      </c>
      <c r="AW58" s="131">
        <f>'SO 101.2 - Nástupiště BUS'!J36</f>
        <v>0</v>
      </c>
      <c r="AX58" s="131">
        <f>'SO 101.2 - Nástupiště BUS'!J37</f>
        <v>0</v>
      </c>
      <c r="AY58" s="131">
        <f>'SO 101.2 - Nástupiště BUS'!J38</f>
        <v>0</v>
      </c>
      <c r="AZ58" s="131">
        <f>'SO 101.2 - Nástupiště BUS'!F35</f>
        <v>0</v>
      </c>
      <c r="BA58" s="131">
        <f>'SO 101.2 - Nástupiště BUS'!F36</f>
        <v>0</v>
      </c>
      <c r="BB58" s="131">
        <f>'SO 101.2 - Nástupiště BUS'!F37</f>
        <v>0</v>
      </c>
      <c r="BC58" s="131">
        <f>'SO 101.2 - Nástupiště BUS'!F38</f>
        <v>0</v>
      </c>
      <c r="BD58" s="133">
        <f>'SO 101.2 - Nástupiště BUS'!F39</f>
        <v>0</v>
      </c>
      <c r="BE58" s="4"/>
      <c r="BT58" s="134" t="s">
        <v>81</v>
      </c>
      <c r="BV58" s="134" t="s">
        <v>74</v>
      </c>
      <c r="BW58" s="134" t="s">
        <v>89</v>
      </c>
      <c r="BX58" s="134" t="s">
        <v>88</v>
      </c>
      <c r="CL58" s="134" t="s">
        <v>19</v>
      </c>
    </row>
    <row r="59" s="7" customFormat="1" ht="24.75" customHeight="1">
      <c r="A59" s="7"/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ROUND(AG60,2)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78</v>
      </c>
      <c r="AR59" s="119"/>
      <c r="AS59" s="120">
        <f>ROUND(AS60,2)</f>
        <v>0</v>
      </c>
      <c r="AT59" s="121">
        <f>ROUND(SUM(AV59:AW59),2)</f>
        <v>0</v>
      </c>
      <c r="AU59" s="122">
        <f>ROUND(AU60,5)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ROUND(AZ60,2)</f>
        <v>0</v>
      </c>
      <c r="BA59" s="121">
        <f>ROUND(BA60,2)</f>
        <v>0</v>
      </c>
      <c r="BB59" s="121">
        <f>ROUND(BB60,2)</f>
        <v>0</v>
      </c>
      <c r="BC59" s="121">
        <f>ROUND(BC60,2)</f>
        <v>0</v>
      </c>
      <c r="BD59" s="123">
        <f>ROUND(BD60,2)</f>
        <v>0</v>
      </c>
      <c r="BE59" s="7"/>
      <c r="BS59" s="124" t="s">
        <v>71</v>
      </c>
      <c r="BT59" s="124" t="s">
        <v>79</v>
      </c>
      <c r="BU59" s="124" t="s">
        <v>73</v>
      </c>
      <c r="BV59" s="124" t="s">
        <v>74</v>
      </c>
      <c r="BW59" s="124" t="s">
        <v>92</v>
      </c>
      <c r="BX59" s="124" t="s">
        <v>5</v>
      </c>
      <c r="CL59" s="124" t="s">
        <v>19</v>
      </c>
      <c r="CM59" s="124" t="s">
        <v>81</v>
      </c>
    </row>
    <row r="60" s="4" customFormat="1" ht="23.25" customHeight="1">
      <c r="A60" s="125" t="s">
        <v>82</v>
      </c>
      <c r="B60" s="64"/>
      <c r="C60" s="126"/>
      <c r="D60" s="126"/>
      <c r="E60" s="127" t="s">
        <v>90</v>
      </c>
      <c r="F60" s="127"/>
      <c r="G60" s="127"/>
      <c r="H60" s="127"/>
      <c r="I60" s="127"/>
      <c r="J60" s="126"/>
      <c r="K60" s="127" t="s">
        <v>91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101.3 - Obnova chodník...'!J32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84</v>
      </c>
      <c r="AR60" s="66"/>
      <c r="AS60" s="130">
        <v>0</v>
      </c>
      <c r="AT60" s="131">
        <f>ROUND(SUM(AV60:AW60),2)</f>
        <v>0</v>
      </c>
      <c r="AU60" s="132">
        <f>'SO 101.3 - Obnova chodník...'!P93</f>
        <v>0</v>
      </c>
      <c r="AV60" s="131">
        <f>'SO 101.3 - Obnova chodník...'!J35</f>
        <v>0</v>
      </c>
      <c r="AW60" s="131">
        <f>'SO 101.3 - Obnova chodník...'!J36</f>
        <v>0</v>
      </c>
      <c r="AX60" s="131">
        <f>'SO 101.3 - Obnova chodník...'!J37</f>
        <v>0</v>
      </c>
      <c r="AY60" s="131">
        <f>'SO 101.3 - Obnova chodník...'!J38</f>
        <v>0</v>
      </c>
      <c r="AZ60" s="131">
        <f>'SO 101.3 - Obnova chodník...'!F35</f>
        <v>0</v>
      </c>
      <c r="BA60" s="131">
        <f>'SO 101.3 - Obnova chodník...'!F36</f>
        <v>0</v>
      </c>
      <c r="BB60" s="131">
        <f>'SO 101.3 - Obnova chodník...'!F37</f>
        <v>0</v>
      </c>
      <c r="BC60" s="131">
        <f>'SO 101.3 - Obnova chodník...'!F38</f>
        <v>0</v>
      </c>
      <c r="BD60" s="133">
        <f>'SO 101.3 - Obnova chodník...'!F39</f>
        <v>0</v>
      </c>
      <c r="BE60" s="4"/>
      <c r="BT60" s="134" t="s">
        <v>81</v>
      </c>
      <c r="BV60" s="134" t="s">
        <v>74</v>
      </c>
      <c r="BW60" s="134" t="s">
        <v>93</v>
      </c>
      <c r="BX60" s="134" t="s">
        <v>92</v>
      </c>
      <c r="CL60" s="134" t="s">
        <v>19</v>
      </c>
    </row>
    <row r="61" s="7" customFormat="1" ht="16.5" customHeight="1">
      <c r="A61" s="7"/>
      <c r="B61" s="112"/>
      <c r="C61" s="113"/>
      <c r="D61" s="114" t="s">
        <v>94</v>
      </c>
      <c r="E61" s="114"/>
      <c r="F61" s="114"/>
      <c r="G61" s="114"/>
      <c r="H61" s="114"/>
      <c r="I61" s="115"/>
      <c r="J61" s="114" t="s">
        <v>95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20">
        <f>ROUND(AS62,2)</f>
        <v>0</v>
      </c>
      <c r="AT61" s="121">
        <f>ROUND(SUM(AV61:AW61),2)</f>
        <v>0</v>
      </c>
      <c r="AU61" s="122">
        <f>ROUND(AU62,5)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ROUND(AZ62,2)</f>
        <v>0</v>
      </c>
      <c r="BA61" s="121">
        <f>ROUND(BA62,2)</f>
        <v>0</v>
      </c>
      <c r="BB61" s="121">
        <f>ROUND(BB62,2)</f>
        <v>0</v>
      </c>
      <c r="BC61" s="121">
        <f>ROUND(BC62,2)</f>
        <v>0</v>
      </c>
      <c r="BD61" s="123">
        <f>ROUND(BD62,2)</f>
        <v>0</v>
      </c>
      <c r="BE61" s="7"/>
      <c r="BS61" s="124" t="s">
        <v>71</v>
      </c>
      <c r="BT61" s="124" t="s">
        <v>79</v>
      </c>
      <c r="BU61" s="124" t="s">
        <v>73</v>
      </c>
      <c r="BV61" s="124" t="s">
        <v>74</v>
      </c>
      <c r="BW61" s="124" t="s">
        <v>96</v>
      </c>
      <c r="BX61" s="124" t="s">
        <v>5</v>
      </c>
      <c r="CL61" s="124" t="s">
        <v>19</v>
      </c>
      <c r="CM61" s="124" t="s">
        <v>81</v>
      </c>
    </row>
    <row r="62" s="4" customFormat="1" ht="16.5" customHeight="1">
      <c r="A62" s="125" t="s">
        <v>82</v>
      </c>
      <c r="B62" s="64"/>
      <c r="C62" s="126"/>
      <c r="D62" s="126"/>
      <c r="E62" s="127" t="s">
        <v>94</v>
      </c>
      <c r="F62" s="127"/>
      <c r="G62" s="127"/>
      <c r="H62" s="127"/>
      <c r="I62" s="127"/>
      <c r="J62" s="126"/>
      <c r="K62" s="127" t="s">
        <v>95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 102 - Chodník'!J32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84</v>
      </c>
      <c r="AR62" s="66"/>
      <c r="AS62" s="130">
        <v>0</v>
      </c>
      <c r="AT62" s="131">
        <f>ROUND(SUM(AV62:AW62),2)</f>
        <v>0</v>
      </c>
      <c r="AU62" s="132">
        <f>'SO 102 - Chodník'!P94</f>
        <v>0</v>
      </c>
      <c r="AV62" s="131">
        <f>'SO 102 - Chodník'!J35</f>
        <v>0</v>
      </c>
      <c r="AW62" s="131">
        <f>'SO 102 - Chodník'!J36</f>
        <v>0</v>
      </c>
      <c r="AX62" s="131">
        <f>'SO 102 - Chodník'!J37</f>
        <v>0</v>
      </c>
      <c r="AY62" s="131">
        <f>'SO 102 - Chodník'!J38</f>
        <v>0</v>
      </c>
      <c r="AZ62" s="131">
        <f>'SO 102 - Chodník'!F35</f>
        <v>0</v>
      </c>
      <c r="BA62" s="131">
        <f>'SO 102 - Chodník'!F36</f>
        <v>0</v>
      </c>
      <c r="BB62" s="131">
        <f>'SO 102 - Chodník'!F37</f>
        <v>0</v>
      </c>
      <c r="BC62" s="131">
        <f>'SO 102 - Chodník'!F38</f>
        <v>0</v>
      </c>
      <c r="BD62" s="133">
        <f>'SO 102 - Chodník'!F39</f>
        <v>0</v>
      </c>
      <c r="BE62" s="4"/>
      <c r="BT62" s="134" t="s">
        <v>81</v>
      </c>
      <c r="BV62" s="134" t="s">
        <v>74</v>
      </c>
      <c r="BW62" s="134" t="s">
        <v>97</v>
      </c>
      <c r="BX62" s="134" t="s">
        <v>96</v>
      </c>
      <c r="CL62" s="134" t="s">
        <v>19</v>
      </c>
    </row>
    <row r="63" s="7" customFormat="1" ht="16.5" customHeight="1">
      <c r="A63" s="7"/>
      <c r="B63" s="112"/>
      <c r="C63" s="113"/>
      <c r="D63" s="114" t="s">
        <v>98</v>
      </c>
      <c r="E63" s="114"/>
      <c r="F63" s="114"/>
      <c r="G63" s="114"/>
      <c r="H63" s="114"/>
      <c r="I63" s="115"/>
      <c r="J63" s="114" t="s">
        <v>99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ROUND(AG64,2)</f>
        <v>0</v>
      </c>
      <c r="AH63" s="115"/>
      <c r="AI63" s="115"/>
      <c r="AJ63" s="115"/>
      <c r="AK63" s="115"/>
      <c r="AL63" s="115"/>
      <c r="AM63" s="115"/>
      <c r="AN63" s="117">
        <f>SUM(AG63,AT63)</f>
        <v>0</v>
      </c>
      <c r="AO63" s="115"/>
      <c r="AP63" s="115"/>
      <c r="AQ63" s="118" t="s">
        <v>78</v>
      </c>
      <c r="AR63" s="119"/>
      <c r="AS63" s="120">
        <f>ROUND(AS64,2)</f>
        <v>0</v>
      </c>
      <c r="AT63" s="121">
        <f>ROUND(SUM(AV63:AW63),2)</f>
        <v>0</v>
      </c>
      <c r="AU63" s="122">
        <f>ROUND(AU64,5)</f>
        <v>0</v>
      </c>
      <c r="AV63" s="121">
        <f>ROUND(AZ63*L29,2)</f>
        <v>0</v>
      </c>
      <c r="AW63" s="121">
        <f>ROUND(BA63*L30,2)</f>
        <v>0</v>
      </c>
      <c r="AX63" s="121">
        <f>ROUND(BB63*L29,2)</f>
        <v>0</v>
      </c>
      <c r="AY63" s="121">
        <f>ROUND(BC63*L30,2)</f>
        <v>0</v>
      </c>
      <c r="AZ63" s="121">
        <f>ROUND(AZ64,2)</f>
        <v>0</v>
      </c>
      <c r="BA63" s="121">
        <f>ROUND(BA64,2)</f>
        <v>0</v>
      </c>
      <c r="BB63" s="121">
        <f>ROUND(BB64,2)</f>
        <v>0</v>
      </c>
      <c r="BC63" s="121">
        <f>ROUND(BC64,2)</f>
        <v>0</v>
      </c>
      <c r="BD63" s="123">
        <f>ROUND(BD64,2)</f>
        <v>0</v>
      </c>
      <c r="BE63" s="7"/>
      <c r="BS63" s="124" t="s">
        <v>71</v>
      </c>
      <c r="BT63" s="124" t="s">
        <v>79</v>
      </c>
      <c r="BU63" s="124" t="s">
        <v>73</v>
      </c>
      <c r="BV63" s="124" t="s">
        <v>74</v>
      </c>
      <c r="BW63" s="124" t="s">
        <v>100</v>
      </c>
      <c r="BX63" s="124" t="s">
        <v>5</v>
      </c>
      <c r="CL63" s="124" t="s">
        <v>19</v>
      </c>
      <c r="CM63" s="124" t="s">
        <v>81</v>
      </c>
    </row>
    <row r="64" s="4" customFormat="1" ht="16.5" customHeight="1">
      <c r="A64" s="125" t="s">
        <v>82</v>
      </c>
      <c r="B64" s="64"/>
      <c r="C64" s="126"/>
      <c r="D64" s="126"/>
      <c r="E64" s="127" t="s">
        <v>98</v>
      </c>
      <c r="F64" s="127"/>
      <c r="G64" s="127"/>
      <c r="H64" s="127"/>
      <c r="I64" s="127"/>
      <c r="J64" s="126"/>
      <c r="K64" s="127" t="s">
        <v>99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'VRN - Vedlejší rozpočtové...'!J32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84</v>
      </c>
      <c r="AR64" s="66"/>
      <c r="AS64" s="135">
        <v>0</v>
      </c>
      <c r="AT64" s="136">
        <f>ROUND(SUM(AV64:AW64),2)</f>
        <v>0</v>
      </c>
      <c r="AU64" s="137">
        <f>'VRN - Vedlejší rozpočtové...'!P89</f>
        <v>0</v>
      </c>
      <c r="AV64" s="136">
        <f>'VRN - Vedlejší rozpočtové...'!J35</f>
        <v>0</v>
      </c>
      <c r="AW64" s="136">
        <f>'VRN - Vedlejší rozpočtové...'!J36</f>
        <v>0</v>
      </c>
      <c r="AX64" s="136">
        <f>'VRN - Vedlejší rozpočtové...'!J37</f>
        <v>0</v>
      </c>
      <c r="AY64" s="136">
        <f>'VRN - Vedlejší rozpočtové...'!J38</f>
        <v>0</v>
      </c>
      <c r="AZ64" s="136">
        <f>'VRN - Vedlejší rozpočtové...'!F35</f>
        <v>0</v>
      </c>
      <c r="BA64" s="136">
        <f>'VRN - Vedlejší rozpočtové...'!F36</f>
        <v>0</v>
      </c>
      <c r="BB64" s="136">
        <f>'VRN - Vedlejší rozpočtové...'!F37</f>
        <v>0</v>
      </c>
      <c r="BC64" s="136">
        <f>'VRN - Vedlejší rozpočtové...'!F38</f>
        <v>0</v>
      </c>
      <c r="BD64" s="138">
        <f>'VRN - Vedlejší rozpočtové...'!F39</f>
        <v>0</v>
      </c>
      <c r="BE64" s="4"/>
      <c r="BT64" s="134" t="s">
        <v>81</v>
      </c>
      <c r="BV64" s="134" t="s">
        <v>74</v>
      </c>
      <c r="BW64" s="134" t="s">
        <v>101</v>
      </c>
      <c r="BX64" s="134" t="s">
        <v>100</v>
      </c>
      <c r="CL64" s="134" t="s">
        <v>19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w49XFsjFkloZvCnuU8H44avNdbcSpFF/hMpOL9cuJAmlhnzMa/xOc/ubYiYEPFwH/jO4XpSV6ASgSrbgBIes2Q==" hashValue="c5RZTXmrJmjLcvb+k6HxlrsXz9SgySRlaDueX4vaiEI2tupFO2VGoZXWyApR0nx1c3JIz151WhPLOaPZAsc59w==" algorithmName="SHA-512" password="CC35"/>
  <mergeCells count="78">
    <mergeCell ref="C52:G52"/>
    <mergeCell ref="D57:H57"/>
    <mergeCell ref="D63:H63"/>
    <mergeCell ref="D59:H59"/>
    <mergeCell ref="D55:H55"/>
    <mergeCell ref="D61:H61"/>
    <mergeCell ref="E58:I58"/>
    <mergeCell ref="E56:I56"/>
    <mergeCell ref="E60:I60"/>
    <mergeCell ref="E64:I64"/>
    <mergeCell ref="E62:I62"/>
    <mergeCell ref="I52:AF52"/>
    <mergeCell ref="J57:AF57"/>
    <mergeCell ref="J61:AF61"/>
    <mergeCell ref="J55:AF55"/>
    <mergeCell ref="J59:AF59"/>
    <mergeCell ref="J63:AF63"/>
    <mergeCell ref="K62:AF62"/>
    <mergeCell ref="K56:AF56"/>
    <mergeCell ref="K58:AF58"/>
    <mergeCell ref="K64:AF64"/>
    <mergeCell ref="K60:AF60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2:AM52"/>
    <mergeCell ref="AG61:AM61"/>
    <mergeCell ref="AG63:AM63"/>
    <mergeCell ref="AG62:AM62"/>
    <mergeCell ref="AG55:AM55"/>
    <mergeCell ref="AG60:AM60"/>
    <mergeCell ref="AG64:AM64"/>
    <mergeCell ref="AG59:AM59"/>
    <mergeCell ref="AG56:AM56"/>
    <mergeCell ref="AG57:AM57"/>
    <mergeCell ref="AG58:AM58"/>
    <mergeCell ref="AM49:AP49"/>
    <mergeCell ref="AM50:AP50"/>
    <mergeCell ref="AM47:AN47"/>
    <mergeCell ref="AN63:AP63"/>
    <mergeCell ref="AN52:AP52"/>
    <mergeCell ref="AN58:AP58"/>
    <mergeCell ref="AN61:AP61"/>
    <mergeCell ref="AN57:AP57"/>
    <mergeCell ref="AN60:AP60"/>
    <mergeCell ref="AN55:AP55"/>
    <mergeCell ref="AN56:AP56"/>
    <mergeCell ref="AN59:AP59"/>
    <mergeCell ref="AN62:AP62"/>
    <mergeCell ref="AN64:AP64"/>
    <mergeCell ref="AS49:AT51"/>
    <mergeCell ref="AN54:AP54"/>
  </mergeCells>
  <hyperlinks>
    <hyperlink ref="A56" location="'SO 101.1 - Obnova chodník...'!C2" display="/"/>
    <hyperlink ref="A58" location="'SO 101.2 - Nástupiště BUS'!C2" display="/"/>
    <hyperlink ref="A60" location="'SO 101.3 - Obnova chodník...'!C2" display="/"/>
    <hyperlink ref="A62" location="'SO 102 - Chodník'!C2" display="/"/>
    <hyperlink ref="A64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propojka Bratislavská - Lanžhotská, chodník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104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ROUND((SUM(BE92:BE356)),  2)</f>
        <v>0</v>
      </c>
      <c r="G35" s="39"/>
      <c r="H35" s="39"/>
      <c r="I35" s="158">
        <v>0.20999999999999999</v>
      </c>
      <c r="J35" s="157">
        <f>ROUND(((SUM(BE92:BE356))*I35),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ROUND((SUM(BF92:BF356)),  2)</f>
        <v>0</v>
      </c>
      <c r="G36" s="39"/>
      <c r="H36" s="39"/>
      <c r="I36" s="158">
        <v>0.14999999999999999</v>
      </c>
      <c r="J36" s="157">
        <f>ROUND(((SUM(BF92:BF356))*I36),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ROUND((SUM(BG92:BG356)),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ROUND((SUM(BH92:BH356)),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ROUND((SUM(BI92:BI356)),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propojka Bratislavská - Lanžhotská, chodník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101.1 - Obnova chodníku I.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111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112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113</v>
      </c>
      <c r="E66" s="183"/>
      <c r="F66" s="183"/>
      <c r="G66" s="183"/>
      <c r="H66" s="183"/>
      <c r="I66" s="183"/>
      <c r="J66" s="184">
        <f>J195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114</v>
      </c>
      <c r="E67" s="183"/>
      <c r="F67" s="183"/>
      <c r="G67" s="183"/>
      <c r="H67" s="183"/>
      <c r="I67" s="183"/>
      <c r="J67" s="184">
        <f>J253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115</v>
      </c>
      <c r="E68" s="183"/>
      <c r="F68" s="183"/>
      <c r="G68" s="183"/>
      <c r="H68" s="183"/>
      <c r="I68" s="183"/>
      <c r="J68" s="184">
        <f>J276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116</v>
      </c>
      <c r="E69" s="183"/>
      <c r="F69" s="183"/>
      <c r="G69" s="183"/>
      <c r="H69" s="183"/>
      <c r="I69" s="183"/>
      <c r="J69" s="184">
        <f>J317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117</v>
      </c>
      <c r="E70" s="183"/>
      <c r="F70" s="183"/>
      <c r="G70" s="183"/>
      <c r="H70" s="183"/>
      <c r="I70" s="183"/>
      <c r="J70" s="184">
        <f>J354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118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Břeclav - propojka Bratislavská - Lanžhotská, chodník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103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104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105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101.1 - Obnova chodníku I.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Břeclav</v>
      </c>
      <c r="G86" s="41"/>
      <c r="H86" s="41"/>
      <c r="I86" s="33" t="s">
        <v>23</v>
      </c>
      <c r="J86" s="73" t="str">
        <f>IF(J14="","",J14)</f>
        <v>23. 7. 2021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město Břeclav</v>
      </c>
      <c r="G88" s="41"/>
      <c r="H88" s="41"/>
      <c r="I88" s="33" t="s">
        <v>31</v>
      </c>
      <c r="J88" s="37" t="str">
        <f>E23</f>
        <v>ViaDesigne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119</v>
      </c>
      <c r="D91" s="189" t="s">
        <v>57</v>
      </c>
      <c r="E91" s="189" t="s">
        <v>53</v>
      </c>
      <c r="F91" s="189" t="s">
        <v>54</v>
      </c>
      <c r="G91" s="189" t="s">
        <v>120</v>
      </c>
      <c r="H91" s="189" t="s">
        <v>121</v>
      </c>
      <c r="I91" s="189" t="s">
        <v>122</v>
      </c>
      <c r="J91" s="189" t="s">
        <v>109</v>
      </c>
      <c r="K91" s="190" t="s">
        <v>123</v>
      </c>
      <c r="L91" s="191"/>
      <c r="M91" s="93" t="s">
        <v>19</v>
      </c>
      <c r="N91" s="94" t="s">
        <v>42</v>
      </c>
      <c r="O91" s="94" t="s">
        <v>124</v>
      </c>
      <c r="P91" s="94" t="s">
        <v>125</v>
      </c>
      <c r="Q91" s="94" t="s">
        <v>126</v>
      </c>
      <c r="R91" s="94" t="s">
        <v>127</v>
      </c>
      <c r="S91" s="94" t="s">
        <v>128</v>
      </c>
      <c r="T91" s="95" t="s">
        <v>129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130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166.83000566000001</v>
      </c>
      <c r="S92" s="97"/>
      <c r="T92" s="195">
        <f>T93</f>
        <v>240.31649999999999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110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71</v>
      </c>
      <c r="E93" s="200" t="s">
        <v>131</v>
      </c>
      <c r="F93" s="200" t="s">
        <v>132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P94+P195+P253+P276+P317+P354</f>
        <v>0</v>
      </c>
      <c r="Q93" s="205"/>
      <c r="R93" s="206">
        <f>R94+R195+R253+R276+R317+R354</f>
        <v>166.83000566000001</v>
      </c>
      <c r="S93" s="205"/>
      <c r="T93" s="207">
        <f>T94+T195+T253+T276+T317+T354</f>
        <v>240.31649999999999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79</v>
      </c>
      <c r="AT93" s="209" t="s">
        <v>71</v>
      </c>
      <c r="AU93" s="209" t="s">
        <v>72</v>
      </c>
      <c r="AY93" s="208" t="s">
        <v>133</v>
      </c>
      <c r="BK93" s="210">
        <f>BK94+BK195+BK253+BK276+BK317+BK354</f>
        <v>0</v>
      </c>
    </row>
    <row r="94" s="12" customFormat="1" ht="22.8" customHeight="1">
      <c r="A94" s="12"/>
      <c r="B94" s="197"/>
      <c r="C94" s="198"/>
      <c r="D94" s="199" t="s">
        <v>71</v>
      </c>
      <c r="E94" s="211" t="s">
        <v>79</v>
      </c>
      <c r="F94" s="211" t="s">
        <v>134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SUM(P95:P194)</f>
        <v>0</v>
      </c>
      <c r="Q94" s="205"/>
      <c r="R94" s="206">
        <f>SUM(R95:R194)</f>
        <v>29.511984000000002</v>
      </c>
      <c r="S94" s="205"/>
      <c r="T94" s="207">
        <f>SUM(T95:T194)</f>
        <v>240.1165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79</v>
      </c>
      <c r="AT94" s="209" t="s">
        <v>71</v>
      </c>
      <c r="AU94" s="209" t="s">
        <v>79</v>
      </c>
      <c r="AY94" s="208" t="s">
        <v>133</v>
      </c>
      <c r="BK94" s="210">
        <f>SUM(BK95:BK194)</f>
        <v>0</v>
      </c>
    </row>
    <row r="95" s="2" customFormat="1" ht="16.5" customHeight="1">
      <c r="A95" s="39"/>
      <c r="B95" s="40"/>
      <c r="C95" s="213" t="s">
        <v>79</v>
      </c>
      <c r="D95" s="213" t="s">
        <v>135</v>
      </c>
      <c r="E95" s="214" t="s">
        <v>136</v>
      </c>
      <c r="F95" s="215" t="s">
        <v>137</v>
      </c>
      <c r="G95" s="216" t="s">
        <v>138</v>
      </c>
      <c r="H95" s="217">
        <v>186.5</v>
      </c>
      <c r="I95" s="218"/>
      <c r="J95" s="219">
        <f>ROUND(I95*H95,2)</f>
        <v>0</v>
      </c>
      <c r="K95" s="215" t="s">
        <v>139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0.255</v>
      </c>
      <c r="T95" s="223">
        <f>S95*H95</f>
        <v>47.557499999999997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140</v>
      </c>
      <c r="AT95" s="224" t="s">
        <v>135</v>
      </c>
      <c r="AU95" s="224" t="s">
        <v>81</v>
      </c>
      <c r="AY95" s="18" t="s">
        <v>133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140</v>
      </c>
      <c r="BM95" s="224" t="s">
        <v>141</v>
      </c>
    </row>
    <row r="96" s="2" customFormat="1">
      <c r="A96" s="39"/>
      <c r="B96" s="40"/>
      <c r="C96" s="41"/>
      <c r="D96" s="226" t="s">
        <v>142</v>
      </c>
      <c r="E96" s="41"/>
      <c r="F96" s="227" t="s">
        <v>143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81</v>
      </c>
    </row>
    <row r="97" s="2" customFormat="1">
      <c r="A97" s="39"/>
      <c r="B97" s="40"/>
      <c r="C97" s="41"/>
      <c r="D97" s="226" t="s">
        <v>144</v>
      </c>
      <c r="E97" s="41"/>
      <c r="F97" s="231" t="s">
        <v>145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81</v>
      </c>
    </row>
    <row r="98" s="13" customFormat="1">
      <c r="A98" s="13"/>
      <c r="B98" s="232"/>
      <c r="C98" s="233"/>
      <c r="D98" s="226" t="s">
        <v>146</v>
      </c>
      <c r="E98" s="234" t="s">
        <v>19</v>
      </c>
      <c r="F98" s="235" t="s">
        <v>147</v>
      </c>
      <c r="G98" s="233"/>
      <c r="H98" s="236">
        <v>186.5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146</v>
      </c>
      <c r="AU98" s="242" t="s">
        <v>81</v>
      </c>
      <c r="AV98" s="13" t="s">
        <v>81</v>
      </c>
      <c r="AW98" s="13" t="s">
        <v>33</v>
      </c>
      <c r="AX98" s="13" t="s">
        <v>79</v>
      </c>
      <c r="AY98" s="242" t="s">
        <v>133</v>
      </c>
    </row>
    <row r="99" s="2" customFormat="1" ht="16.5" customHeight="1">
      <c r="A99" s="39"/>
      <c r="B99" s="40"/>
      <c r="C99" s="213" t="s">
        <v>81</v>
      </c>
      <c r="D99" s="213" t="s">
        <v>135</v>
      </c>
      <c r="E99" s="214" t="s">
        <v>148</v>
      </c>
      <c r="F99" s="215" t="s">
        <v>149</v>
      </c>
      <c r="G99" s="216" t="s">
        <v>138</v>
      </c>
      <c r="H99" s="217">
        <v>24.800000000000001</v>
      </c>
      <c r="I99" s="218"/>
      <c r="J99" s="219">
        <f>ROUND(I99*H99,2)</f>
        <v>0</v>
      </c>
      <c r="K99" s="215" t="s">
        <v>139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0.26000000000000001</v>
      </c>
      <c r="T99" s="223">
        <f>S99*H99</f>
        <v>6.4480000000000004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140</v>
      </c>
      <c r="AT99" s="224" t="s">
        <v>135</v>
      </c>
      <c r="AU99" s="224" t="s">
        <v>81</v>
      </c>
      <c r="AY99" s="18" t="s">
        <v>133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140</v>
      </c>
      <c r="BM99" s="224" t="s">
        <v>150</v>
      </c>
    </row>
    <row r="100" s="2" customFormat="1">
      <c r="A100" s="39"/>
      <c r="B100" s="40"/>
      <c r="C100" s="41"/>
      <c r="D100" s="226" t="s">
        <v>142</v>
      </c>
      <c r="E100" s="41"/>
      <c r="F100" s="227" t="s">
        <v>151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142</v>
      </c>
      <c r="AU100" s="18" t="s">
        <v>81</v>
      </c>
    </row>
    <row r="101" s="2" customFormat="1">
      <c r="A101" s="39"/>
      <c r="B101" s="40"/>
      <c r="C101" s="41"/>
      <c r="D101" s="226" t="s">
        <v>144</v>
      </c>
      <c r="E101" s="41"/>
      <c r="F101" s="231" t="s">
        <v>145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81</v>
      </c>
    </row>
    <row r="102" s="13" customFormat="1">
      <c r="A102" s="13"/>
      <c r="B102" s="232"/>
      <c r="C102" s="233"/>
      <c r="D102" s="226" t="s">
        <v>146</v>
      </c>
      <c r="E102" s="234" t="s">
        <v>19</v>
      </c>
      <c r="F102" s="235" t="s">
        <v>152</v>
      </c>
      <c r="G102" s="233"/>
      <c r="H102" s="236">
        <v>19.600000000000001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146</v>
      </c>
      <c r="AU102" s="242" t="s">
        <v>81</v>
      </c>
      <c r="AV102" s="13" t="s">
        <v>81</v>
      </c>
      <c r="AW102" s="13" t="s">
        <v>33</v>
      </c>
      <c r="AX102" s="13" t="s">
        <v>72</v>
      </c>
      <c r="AY102" s="242" t="s">
        <v>133</v>
      </c>
    </row>
    <row r="103" s="13" customFormat="1">
      <c r="A103" s="13"/>
      <c r="B103" s="232"/>
      <c r="C103" s="233"/>
      <c r="D103" s="226" t="s">
        <v>146</v>
      </c>
      <c r="E103" s="234" t="s">
        <v>19</v>
      </c>
      <c r="F103" s="235" t="s">
        <v>153</v>
      </c>
      <c r="G103" s="233"/>
      <c r="H103" s="236">
        <v>5.2000000000000002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146</v>
      </c>
      <c r="AU103" s="242" t="s">
        <v>81</v>
      </c>
      <c r="AV103" s="13" t="s">
        <v>81</v>
      </c>
      <c r="AW103" s="13" t="s">
        <v>33</v>
      </c>
      <c r="AX103" s="13" t="s">
        <v>72</v>
      </c>
      <c r="AY103" s="242" t="s">
        <v>133</v>
      </c>
    </row>
    <row r="104" s="14" customFormat="1">
      <c r="A104" s="14"/>
      <c r="B104" s="243"/>
      <c r="C104" s="244"/>
      <c r="D104" s="226" t="s">
        <v>146</v>
      </c>
      <c r="E104" s="245" t="s">
        <v>19</v>
      </c>
      <c r="F104" s="246" t="s">
        <v>154</v>
      </c>
      <c r="G104" s="244"/>
      <c r="H104" s="247">
        <v>24.800000000000001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146</v>
      </c>
      <c r="AU104" s="253" t="s">
        <v>81</v>
      </c>
      <c r="AV104" s="14" t="s">
        <v>140</v>
      </c>
      <c r="AW104" s="14" t="s">
        <v>33</v>
      </c>
      <c r="AX104" s="14" t="s">
        <v>79</v>
      </c>
      <c r="AY104" s="253" t="s">
        <v>133</v>
      </c>
    </row>
    <row r="105" s="2" customFormat="1" ht="16.5" customHeight="1">
      <c r="A105" s="39"/>
      <c r="B105" s="40"/>
      <c r="C105" s="213" t="s">
        <v>155</v>
      </c>
      <c r="D105" s="213" t="s">
        <v>135</v>
      </c>
      <c r="E105" s="214" t="s">
        <v>156</v>
      </c>
      <c r="F105" s="215" t="s">
        <v>157</v>
      </c>
      <c r="G105" s="216" t="s">
        <v>138</v>
      </c>
      <c r="H105" s="217">
        <v>10.6</v>
      </c>
      <c r="I105" s="218"/>
      <c r="J105" s="219">
        <f>ROUND(I105*H105,2)</f>
        <v>0</v>
      </c>
      <c r="K105" s="215" t="s">
        <v>139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0.32000000000000001</v>
      </c>
      <c r="T105" s="223">
        <f>S105*H105</f>
        <v>3.3919999999999999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140</v>
      </c>
      <c r="AT105" s="224" t="s">
        <v>135</v>
      </c>
      <c r="AU105" s="224" t="s">
        <v>81</v>
      </c>
      <c r="AY105" s="18" t="s">
        <v>133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140</v>
      </c>
      <c r="BM105" s="224" t="s">
        <v>158</v>
      </c>
    </row>
    <row r="106" s="2" customFormat="1">
      <c r="A106" s="39"/>
      <c r="B106" s="40"/>
      <c r="C106" s="41"/>
      <c r="D106" s="226" t="s">
        <v>142</v>
      </c>
      <c r="E106" s="41"/>
      <c r="F106" s="227" t="s">
        <v>159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142</v>
      </c>
      <c r="AU106" s="18" t="s">
        <v>81</v>
      </c>
    </row>
    <row r="107" s="2" customFormat="1">
      <c r="A107" s="39"/>
      <c r="B107" s="40"/>
      <c r="C107" s="41"/>
      <c r="D107" s="226" t="s">
        <v>144</v>
      </c>
      <c r="E107" s="41"/>
      <c r="F107" s="231" t="s">
        <v>160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81</v>
      </c>
    </row>
    <row r="108" s="13" customFormat="1">
      <c r="A108" s="13"/>
      <c r="B108" s="232"/>
      <c r="C108" s="233"/>
      <c r="D108" s="226" t="s">
        <v>146</v>
      </c>
      <c r="E108" s="234" t="s">
        <v>19</v>
      </c>
      <c r="F108" s="235" t="s">
        <v>161</v>
      </c>
      <c r="G108" s="233"/>
      <c r="H108" s="236">
        <v>10.6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146</v>
      </c>
      <c r="AU108" s="242" t="s">
        <v>81</v>
      </c>
      <c r="AV108" s="13" t="s">
        <v>81</v>
      </c>
      <c r="AW108" s="13" t="s">
        <v>33</v>
      </c>
      <c r="AX108" s="13" t="s">
        <v>79</v>
      </c>
      <c r="AY108" s="242" t="s">
        <v>133</v>
      </c>
    </row>
    <row r="109" s="2" customFormat="1" ht="16.5" customHeight="1">
      <c r="A109" s="39"/>
      <c r="B109" s="40"/>
      <c r="C109" s="213" t="s">
        <v>140</v>
      </c>
      <c r="D109" s="213" t="s">
        <v>135</v>
      </c>
      <c r="E109" s="214" t="s">
        <v>162</v>
      </c>
      <c r="F109" s="215" t="s">
        <v>163</v>
      </c>
      <c r="G109" s="216" t="s">
        <v>138</v>
      </c>
      <c r="H109" s="217">
        <v>66.799999999999997</v>
      </c>
      <c r="I109" s="218"/>
      <c r="J109" s="219">
        <f>ROUND(I109*H109,2)</f>
        <v>0</v>
      </c>
      <c r="K109" s="215" t="s">
        <v>139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0.22</v>
      </c>
      <c r="T109" s="223">
        <f>S109*H109</f>
        <v>14.696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140</v>
      </c>
      <c r="AT109" s="224" t="s">
        <v>135</v>
      </c>
      <c r="AU109" s="224" t="s">
        <v>81</v>
      </c>
      <c r="AY109" s="18" t="s">
        <v>133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140</v>
      </c>
      <c r="BM109" s="224" t="s">
        <v>164</v>
      </c>
    </row>
    <row r="110" s="2" customFormat="1">
      <c r="A110" s="39"/>
      <c r="B110" s="40"/>
      <c r="C110" s="41"/>
      <c r="D110" s="226" t="s">
        <v>142</v>
      </c>
      <c r="E110" s="41"/>
      <c r="F110" s="227" t="s">
        <v>165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142</v>
      </c>
      <c r="AU110" s="18" t="s">
        <v>81</v>
      </c>
    </row>
    <row r="111" s="2" customFormat="1">
      <c r="A111" s="39"/>
      <c r="B111" s="40"/>
      <c r="C111" s="41"/>
      <c r="D111" s="226" t="s">
        <v>144</v>
      </c>
      <c r="E111" s="41"/>
      <c r="F111" s="231" t="s">
        <v>166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81</v>
      </c>
    </row>
    <row r="112" s="13" customFormat="1">
      <c r="A112" s="13"/>
      <c r="B112" s="232"/>
      <c r="C112" s="233"/>
      <c r="D112" s="226" t="s">
        <v>146</v>
      </c>
      <c r="E112" s="234" t="s">
        <v>19</v>
      </c>
      <c r="F112" s="235" t="s">
        <v>167</v>
      </c>
      <c r="G112" s="233"/>
      <c r="H112" s="236">
        <v>64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146</v>
      </c>
      <c r="AU112" s="242" t="s">
        <v>81</v>
      </c>
      <c r="AV112" s="13" t="s">
        <v>81</v>
      </c>
      <c r="AW112" s="13" t="s">
        <v>33</v>
      </c>
      <c r="AX112" s="13" t="s">
        <v>72</v>
      </c>
      <c r="AY112" s="242" t="s">
        <v>133</v>
      </c>
    </row>
    <row r="113" s="13" customFormat="1">
      <c r="A113" s="13"/>
      <c r="B113" s="232"/>
      <c r="C113" s="233"/>
      <c r="D113" s="226" t="s">
        <v>146</v>
      </c>
      <c r="E113" s="234" t="s">
        <v>19</v>
      </c>
      <c r="F113" s="235" t="s">
        <v>168</v>
      </c>
      <c r="G113" s="233"/>
      <c r="H113" s="236">
        <v>2.7999999999999998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146</v>
      </c>
      <c r="AU113" s="242" t="s">
        <v>81</v>
      </c>
      <c r="AV113" s="13" t="s">
        <v>81</v>
      </c>
      <c r="AW113" s="13" t="s">
        <v>33</v>
      </c>
      <c r="AX113" s="13" t="s">
        <v>72</v>
      </c>
      <c r="AY113" s="242" t="s">
        <v>133</v>
      </c>
    </row>
    <row r="114" s="14" customFormat="1">
      <c r="A114" s="14"/>
      <c r="B114" s="243"/>
      <c r="C114" s="244"/>
      <c r="D114" s="226" t="s">
        <v>146</v>
      </c>
      <c r="E114" s="245" t="s">
        <v>19</v>
      </c>
      <c r="F114" s="246" t="s">
        <v>154</v>
      </c>
      <c r="G114" s="244"/>
      <c r="H114" s="247">
        <v>66.799999999999997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146</v>
      </c>
      <c r="AU114" s="253" t="s">
        <v>81</v>
      </c>
      <c r="AV114" s="14" t="s">
        <v>140</v>
      </c>
      <c r="AW114" s="14" t="s">
        <v>33</v>
      </c>
      <c r="AX114" s="14" t="s">
        <v>79</v>
      </c>
      <c r="AY114" s="253" t="s">
        <v>133</v>
      </c>
    </row>
    <row r="115" s="2" customFormat="1" ht="16.5" customHeight="1">
      <c r="A115" s="39"/>
      <c r="B115" s="40"/>
      <c r="C115" s="213" t="s">
        <v>169</v>
      </c>
      <c r="D115" s="213" t="s">
        <v>135</v>
      </c>
      <c r="E115" s="214" t="s">
        <v>170</v>
      </c>
      <c r="F115" s="215" t="s">
        <v>171</v>
      </c>
      <c r="G115" s="216" t="s">
        <v>138</v>
      </c>
      <c r="H115" s="217">
        <v>240.5</v>
      </c>
      <c r="I115" s="218"/>
      <c r="J115" s="219">
        <f>ROUND(I115*H115,2)</f>
        <v>0</v>
      </c>
      <c r="K115" s="215" t="s">
        <v>139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0.28999999999999998</v>
      </c>
      <c r="T115" s="223">
        <f>S115*H115</f>
        <v>69.74499999999999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140</v>
      </c>
      <c r="AT115" s="224" t="s">
        <v>135</v>
      </c>
      <c r="AU115" s="224" t="s">
        <v>81</v>
      </c>
      <c r="AY115" s="18" t="s">
        <v>133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140</v>
      </c>
      <c r="BM115" s="224" t="s">
        <v>172</v>
      </c>
    </row>
    <row r="116" s="2" customFormat="1">
      <c r="A116" s="39"/>
      <c r="B116" s="40"/>
      <c r="C116" s="41"/>
      <c r="D116" s="226" t="s">
        <v>142</v>
      </c>
      <c r="E116" s="41"/>
      <c r="F116" s="227" t="s">
        <v>173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142</v>
      </c>
      <c r="AU116" s="18" t="s">
        <v>81</v>
      </c>
    </row>
    <row r="117" s="2" customFormat="1">
      <c r="A117" s="39"/>
      <c r="B117" s="40"/>
      <c r="C117" s="41"/>
      <c r="D117" s="226" t="s">
        <v>144</v>
      </c>
      <c r="E117" s="41"/>
      <c r="F117" s="231" t="s">
        <v>166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144</v>
      </c>
      <c r="AU117" s="18" t="s">
        <v>81</v>
      </c>
    </row>
    <row r="118" s="13" customFormat="1">
      <c r="A118" s="13"/>
      <c r="B118" s="232"/>
      <c r="C118" s="233"/>
      <c r="D118" s="226" t="s">
        <v>146</v>
      </c>
      <c r="E118" s="234" t="s">
        <v>19</v>
      </c>
      <c r="F118" s="235" t="s">
        <v>174</v>
      </c>
      <c r="G118" s="233"/>
      <c r="H118" s="236">
        <v>64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146</v>
      </c>
      <c r="AU118" s="242" t="s">
        <v>81</v>
      </c>
      <c r="AV118" s="13" t="s">
        <v>81</v>
      </c>
      <c r="AW118" s="13" t="s">
        <v>33</v>
      </c>
      <c r="AX118" s="13" t="s">
        <v>72</v>
      </c>
      <c r="AY118" s="242" t="s">
        <v>133</v>
      </c>
    </row>
    <row r="119" s="13" customFormat="1">
      <c r="A119" s="13"/>
      <c r="B119" s="232"/>
      <c r="C119" s="233"/>
      <c r="D119" s="226" t="s">
        <v>146</v>
      </c>
      <c r="E119" s="234" t="s">
        <v>19</v>
      </c>
      <c r="F119" s="235" t="s">
        <v>175</v>
      </c>
      <c r="G119" s="233"/>
      <c r="H119" s="236">
        <v>176.5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146</v>
      </c>
      <c r="AU119" s="242" t="s">
        <v>81</v>
      </c>
      <c r="AV119" s="13" t="s">
        <v>81</v>
      </c>
      <c r="AW119" s="13" t="s">
        <v>33</v>
      </c>
      <c r="AX119" s="13" t="s">
        <v>72</v>
      </c>
      <c r="AY119" s="242" t="s">
        <v>133</v>
      </c>
    </row>
    <row r="120" s="14" customFormat="1">
      <c r="A120" s="14"/>
      <c r="B120" s="243"/>
      <c r="C120" s="244"/>
      <c r="D120" s="226" t="s">
        <v>146</v>
      </c>
      <c r="E120" s="245" t="s">
        <v>19</v>
      </c>
      <c r="F120" s="246" t="s">
        <v>154</v>
      </c>
      <c r="G120" s="244"/>
      <c r="H120" s="247">
        <v>240.5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146</v>
      </c>
      <c r="AU120" s="253" t="s">
        <v>81</v>
      </c>
      <c r="AV120" s="14" t="s">
        <v>140</v>
      </c>
      <c r="AW120" s="14" t="s">
        <v>33</v>
      </c>
      <c r="AX120" s="14" t="s">
        <v>79</v>
      </c>
      <c r="AY120" s="253" t="s">
        <v>133</v>
      </c>
    </row>
    <row r="121" s="2" customFormat="1" ht="16.5" customHeight="1">
      <c r="A121" s="39"/>
      <c r="B121" s="40"/>
      <c r="C121" s="213" t="s">
        <v>176</v>
      </c>
      <c r="D121" s="213" t="s">
        <v>135</v>
      </c>
      <c r="E121" s="214" t="s">
        <v>177</v>
      </c>
      <c r="F121" s="215" t="s">
        <v>178</v>
      </c>
      <c r="G121" s="216" t="s">
        <v>138</v>
      </c>
      <c r="H121" s="217">
        <v>40.200000000000003</v>
      </c>
      <c r="I121" s="218"/>
      <c r="J121" s="219">
        <f>ROUND(I121*H121,2)</f>
        <v>0</v>
      </c>
      <c r="K121" s="215" t="s">
        <v>139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0.44</v>
      </c>
      <c r="T121" s="223">
        <f>S121*H121</f>
        <v>17.688000000000002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140</v>
      </c>
      <c r="AT121" s="224" t="s">
        <v>135</v>
      </c>
      <c r="AU121" s="224" t="s">
        <v>81</v>
      </c>
      <c r="AY121" s="18" t="s">
        <v>133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140</v>
      </c>
      <c r="BM121" s="224" t="s">
        <v>179</v>
      </c>
    </row>
    <row r="122" s="2" customFormat="1">
      <c r="A122" s="39"/>
      <c r="B122" s="40"/>
      <c r="C122" s="41"/>
      <c r="D122" s="226" t="s">
        <v>142</v>
      </c>
      <c r="E122" s="41"/>
      <c r="F122" s="227" t="s">
        <v>180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142</v>
      </c>
      <c r="AU122" s="18" t="s">
        <v>81</v>
      </c>
    </row>
    <row r="123" s="2" customFormat="1">
      <c r="A123" s="39"/>
      <c r="B123" s="40"/>
      <c r="C123" s="41"/>
      <c r="D123" s="226" t="s">
        <v>144</v>
      </c>
      <c r="E123" s="41"/>
      <c r="F123" s="231" t="s">
        <v>166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144</v>
      </c>
      <c r="AU123" s="18" t="s">
        <v>81</v>
      </c>
    </row>
    <row r="124" s="13" customFormat="1">
      <c r="A124" s="13"/>
      <c r="B124" s="232"/>
      <c r="C124" s="233"/>
      <c r="D124" s="226" t="s">
        <v>146</v>
      </c>
      <c r="E124" s="234" t="s">
        <v>19</v>
      </c>
      <c r="F124" s="235" t="s">
        <v>181</v>
      </c>
      <c r="G124" s="233"/>
      <c r="H124" s="236">
        <v>10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146</v>
      </c>
      <c r="AU124" s="242" t="s">
        <v>81</v>
      </c>
      <c r="AV124" s="13" t="s">
        <v>81</v>
      </c>
      <c r="AW124" s="13" t="s">
        <v>33</v>
      </c>
      <c r="AX124" s="13" t="s">
        <v>72</v>
      </c>
      <c r="AY124" s="242" t="s">
        <v>133</v>
      </c>
    </row>
    <row r="125" s="13" customFormat="1">
      <c r="A125" s="13"/>
      <c r="B125" s="232"/>
      <c r="C125" s="233"/>
      <c r="D125" s="226" t="s">
        <v>146</v>
      </c>
      <c r="E125" s="234" t="s">
        <v>19</v>
      </c>
      <c r="F125" s="235" t="s">
        <v>182</v>
      </c>
      <c r="G125" s="233"/>
      <c r="H125" s="236">
        <v>19.600000000000001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146</v>
      </c>
      <c r="AU125" s="242" t="s">
        <v>81</v>
      </c>
      <c r="AV125" s="13" t="s">
        <v>81</v>
      </c>
      <c r="AW125" s="13" t="s">
        <v>33</v>
      </c>
      <c r="AX125" s="13" t="s">
        <v>72</v>
      </c>
      <c r="AY125" s="242" t="s">
        <v>133</v>
      </c>
    </row>
    <row r="126" s="13" customFormat="1">
      <c r="A126" s="13"/>
      <c r="B126" s="232"/>
      <c r="C126" s="233"/>
      <c r="D126" s="226" t="s">
        <v>146</v>
      </c>
      <c r="E126" s="234" t="s">
        <v>19</v>
      </c>
      <c r="F126" s="235" t="s">
        <v>183</v>
      </c>
      <c r="G126" s="233"/>
      <c r="H126" s="236">
        <v>10.6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146</v>
      </c>
      <c r="AU126" s="242" t="s">
        <v>81</v>
      </c>
      <c r="AV126" s="13" t="s">
        <v>81</v>
      </c>
      <c r="AW126" s="13" t="s">
        <v>33</v>
      </c>
      <c r="AX126" s="13" t="s">
        <v>72</v>
      </c>
      <c r="AY126" s="242" t="s">
        <v>133</v>
      </c>
    </row>
    <row r="127" s="14" customFormat="1">
      <c r="A127" s="14"/>
      <c r="B127" s="243"/>
      <c r="C127" s="244"/>
      <c r="D127" s="226" t="s">
        <v>146</v>
      </c>
      <c r="E127" s="245" t="s">
        <v>19</v>
      </c>
      <c r="F127" s="246" t="s">
        <v>154</v>
      </c>
      <c r="G127" s="244"/>
      <c r="H127" s="247">
        <v>40.200000000000003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146</v>
      </c>
      <c r="AU127" s="253" t="s">
        <v>81</v>
      </c>
      <c r="AV127" s="14" t="s">
        <v>140</v>
      </c>
      <c r="AW127" s="14" t="s">
        <v>33</v>
      </c>
      <c r="AX127" s="14" t="s">
        <v>79</v>
      </c>
      <c r="AY127" s="253" t="s">
        <v>133</v>
      </c>
    </row>
    <row r="128" s="2" customFormat="1" ht="16.5" customHeight="1">
      <c r="A128" s="39"/>
      <c r="B128" s="40"/>
      <c r="C128" s="213" t="s">
        <v>184</v>
      </c>
      <c r="D128" s="213" t="s">
        <v>135</v>
      </c>
      <c r="E128" s="214" t="s">
        <v>185</v>
      </c>
      <c r="F128" s="215" t="s">
        <v>186</v>
      </c>
      <c r="G128" s="216" t="s">
        <v>187</v>
      </c>
      <c r="H128" s="217">
        <v>254</v>
      </c>
      <c r="I128" s="218"/>
      <c r="J128" s="219">
        <f>ROUND(I128*H128,2)</f>
        <v>0</v>
      </c>
      <c r="K128" s="215" t="s">
        <v>139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0.20499999999999999</v>
      </c>
      <c r="T128" s="223">
        <f>S128*H128</f>
        <v>52.07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140</v>
      </c>
      <c r="AT128" s="224" t="s">
        <v>135</v>
      </c>
      <c r="AU128" s="224" t="s">
        <v>81</v>
      </c>
      <c r="AY128" s="18" t="s">
        <v>133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140</v>
      </c>
      <c r="BM128" s="224" t="s">
        <v>188</v>
      </c>
    </row>
    <row r="129" s="2" customFormat="1">
      <c r="A129" s="39"/>
      <c r="B129" s="40"/>
      <c r="C129" s="41"/>
      <c r="D129" s="226" t="s">
        <v>142</v>
      </c>
      <c r="E129" s="41"/>
      <c r="F129" s="227" t="s">
        <v>189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142</v>
      </c>
      <c r="AU129" s="18" t="s">
        <v>81</v>
      </c>
    </row>
    <row r="130" s="2" customFormat="1">
      <c r="A130" s="39"/>
      <c r="B130" s="40"/>
      <c r="C130" s="41"/>
      <c r="D130" s="226" t="s">
        <v>144</v>
      </c>
      <c r="E130" s="41"/>
      <c r="F130" s="231" t="s">
        <v>190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81</v>
      </c>
    </row>
    <row r="131" s="13" customFormat="1">
      <c r="A131" s="13"/>
      <c r="B131" s="232"/>
      <c r="C131" s="233"/>
      <c r="D131" s="226" t="s">
        <v>146</v>
      </c>
      <c r="E131" s="234" t="s">
        <v>19</v>
      </c>
      <c r="F131" s="235" t="s">
        <v>191</v>
      </c>
      <c r="G131" s="233"/>
      <c r="H131" s="236">
        <v>254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146</v>
      </c>
      <c r="AU131" s="242" t="s">
        <v>81</v>
      </c>
      <c r="AV131" s="13" t="s">
        <v>81</v>
      </c>
      <c r="AW131" s="13" t="s">
        <v>33</v>
      </c>
      <c r="AX131" s="13" t="s">
        <v>79</v>
      </c>
      <c r="AY131" s="242" t="s">
        <v>133</v>
      </c>
    </row>
    <row r="132" s="2" customFormat="1" ht="16.5" customHeight="1">
      <c r="A132" s="39"/>
      <c r="B132" s="40"/>
      <c r="C132" s="213" t="s">
        <v>192</v>
      </c>
      <c r="D132" s="213" t="s">
        <v>135</v>
      </c>
      <c r="E132" s="214" t="s">
        <v>193</v>
      </c>
      <c r="F132" s="215" t="s">
        <v>194</v>
      </c>
      <c r="G132" s="216" t="s">
        <v>187</v>
      </c>
      <c r="H132" s="217">
        <v>248</v>
      </c>
      <c r="I132" s="218"/>
      <c r="J132" s="219">
        <f>ROUND(I132*H132,2)</f>
        <v>0</v>
      </c>
      <c r="K132" s="215" t="s">
        <v>139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0.11500000000000001</v>
      </c>
      <c r="T132" s="223">
        <f>S132*H132</f>
        <v>28.52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140</v>
      </c>
      <c r="AT132" s="224" t="s">
        <v>135</v>
      </c>
      <c r="AU132" s="224" t="s">
        <v>81</v>
      </c>
      <c r="AY132" s="18" t="s">
        <v>133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140</v>
      </c>
      <c r="BM132" s="224" t="s">
        <v>195</v>
      </c>
    </row>
    <row r="133" s="2" customFormat="1">
      <c r="A133" s="39"/>
      <c r="B133" s="40"/>
      <c r="C133" s="41"/>
      <c r="D133" s="226" t="s">
        <v>142</v>
      </c>
      <c r="E133" s="41"/>
      <c r="F133" s="227" t="s">
        <v>196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142</v>
      </c>
      <c r="AU133" s="18" t="s">
        <v>81</v>
      </c>
    </row>
    <row r="134" s="2" customFormat="1">
      <c r="A134" s="39"/>
      <c r="B134" s="40"/>
      <c r="C134" s="41"/>
      <c r="D134" s="226" t="s">
        <v>144</v>
      </c>
      <c r="E134" s="41"/>
      <c r="F134" s="231" t="s">
        <v>190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144</v>
      </c>
      <c r="AU134" s="18" t="s">
        <v>81</v>
      </c>
    </row>
    <row r="135" s="13" customFormat="1">
      <c r="A135" s="13"/>
      <c r="B135" s="232"/>
      <c r="C135" s="233"/>
      <c r="D135" s="226" t="s">
        <v>146</v>
      </c>
      <c r="E135" s="234" t="s">
        <v>19</v>
      </c>
      <c r="F135" s="235" t="s">
        <v>197</v>
      </c>
      <c r="G135" s="233"/>
      <c r="H135" s="236">
        <v>248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146</v>
      </c>
      <c r="AU135" s="242" t="s">
        <v>81</v>
      </c>
      <c r="AV135" s="13" t="s">
        <v>81</v>
      </c>
      <c r="AW135" s="13" t="s">
        <v>33</v>
      </c>
      <c r="AX135" s="13" t="s">
        <v>79</v>
      </c>
      <c r="AY135" s="242" t="s">
        <v>133</v>
      </c>
    </row>
    <row r="136" s="2" customFormat="1" ht="21.75" customHeight="1">
      <c r="A136" s="39"/>
      <c r="B136" s="40"/>
      <c r="C136" s="213" t="s">
        <v>198</v>
      </c>
      <c r="D136" s="213" t="s">
        <v>135</v>
      </c>
      <c r="E136" s="214" t="s">
        <v>199</v>
      </c>
      <c r="F136" s="215" t="s">
        <v>200</v>
      </c>
      <c r="G136" s="216" t="s">
        <v>201</v>
      </c>
      <c r="H136" s="217">
        <v>5.46</v>
      </c>
      <c r="I136" s="218"/>
      <c r="J136" s="219">
        <f>ROUND(I136*H136,2)</f>
        <v>0</v>
      </c>
      <c r="K136" s="215" t="s">
        <v>139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140</v>
      </c>
      <c r="AT136" s="224" t="s">
        <v>135</v>
      </c>
      <c r="AU136" s="224" t="s">
        <v>81</v>
      </c>
      <c r="AY136" s="18" t="s">
        <v>133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140</v>
      </c>
      <c r="BM136" s="224" t="s">
        <v>202</v>
      </c>
    </row>
    <row r="137" s="2" customFormat="1">
      <c r="A137" s="39"/>
      <c r="B137" s="40"/>
      <c r="C137" s="41"/>
      <c r="D137" s="226" t="s">
        <v>142</v>
      </c>
      <c r="E137" s="41"/>
      <c r="F137" s="227" t="s">
        <v>203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142</v>
      </c>
      <c r="AU137" s="18" t="s">
        <v>81</v>
      </c>
    </row>
    <row r="138" s="2" customFormat="1">
      <c r="A138" s="39"/>
      <c r="B138" s="40"/>
      <c r="C138" s="41"/>
      <c r="D138" s="226" t="s">
        <v>144</v>
      </c>
      <c r="E138" s="41"/>
      <c r="F138" s="231" t="s">
        <v>204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81</v>
      </c>
    </row>
    <row r="139" s="13" customFormat="1">
      <c r="A139" s="13"/>
      <c r="B139" s="232"/>
      <c r="C139" s="233"/>
      <c r="D139" s="226" t="s">
        <v>146</v>
      </c>
      <c r="E139" s="234" t="s">
        <v>19</v>
      </c>
      <c r="F139" s="235" t="s">
        <v>205</v>
      </c>
      <c r="G139" s="233"/>
      <c r="H139" s="236">
        <v>4.96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146</v>
      </c>
      <c r="AU139" s="242" t="s">
        <v>81</v>
      </c>
      <c r="AV139" s="13" t="s">
        <v>81</v>
      </c>
      <c r="AW139" s="13" t="s">
        <v>33</v>
      </c>
      <c r="AX139" s="13" t="s">
        <v>72</v>
      </c>
      <c r="AY139" s="242" t="s">
        <v>133</v>
      </c>
    </row>
    <row r="140" s="13" customFormat="1">
      <c r="A140" s="13"/>
      <c r="B140" s="232"/>
      <c r="C140" s="233"/>
      <c r="D140" s="226" t="s">
        <v>146</v>
      </c>
      <c r="E140" s="234" t="s">
        <v>19</v>
      </c>
      <c r="F140" s="235" t="s">
        <v>206</v>
      </c>
      <c r="G140" s="233"/>
      <c r="H140" s="236">
        <v>0.5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146</v>
      </c>
      <c r="AU140" s="242" t="s">
        <v>81</v>
      </c>
      <c r="AV140" s="13" t="s">
        <v>81</v>
      </c>
      <c r="AW140" s="13" t="s">
        <v>33</v>
      </c>
      <c r="AX140" s="13" t="s">
        <v>72</v>
      </c>
      <c r="AY140" s="242" t="s">
        <v>133</v>
      </c>
    </row>
    <row r="141" s="14" customFormat="1">
      <c r="A141" s="14"/>
      <c r="B141" s="243"/>
      <c r="C141" s="244"/>
      <c r="D141" s="226" t="s">
        <v>146</v>
      </c>
      <c r="E141" s="245" t="s">
        <v>19</v>
      </c>
      <c r="F141" s="246" t="s">
        <v>154</v>
      </c>
      <c r="G141" s="244"/>
      <c r="H141" s="247">
        <v>5.46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146</v>
      </c>
      <c r="AU141" s="253" t="s">
        <v>81</v>
      </c>
      <c r="AV141" s="14" t="s">
        <v>140</v>
      </c>
      <c r="AW141" s="14" t="s">
        <v>33</v>
      </c>
      <c r="AX141" s="14" t="s">
        <v>79</v>
      </c>
      <c r="AY141" s="253" t="s">
        <v>133</v>
      </c>
    </row>
    <row r="142" s="2" customFormat="1" ht="16.5" customHeight="1">
      <c r="A142" s="39"/>
      <c r="B142" s="40"/>
      <c r="C142" s="213" t="s">
        <v>207</v>
      </c>
      <c r="D142" s="213" t="s">
        <v>135</v>
      </c>
      <c r="E142" s="214" t="s">
        <v>208</v>
      </c>
      <c r="F142" s="215" t="s">
        <v>209</v>
      </c>
      <c r="G142" s="216" t="s">
        <v>201</v>
      </c>
      <c r="H142" s="217">
        <v>3.8999999999999999</v>
      </c>
      <c r="I142" s="218"/>
      <c r="J142" s="219">
        <f>ROUND(I142*H142,2)</f>
        <v>0</v>
      </c>
      <c r="K142" s="215" t="s">
        <v>139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140</v>
      </c>
      <c r="AT142" s="224" t="s">
        <v>135</v>
      </c>
      <c r="AU142" s="224" t="s">
        <v>81</v>
      </c>
      <c r="AY142" s="18" t="s">
        <v>133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140</v>
      </c>
      <c r="BM142" s="224" t="s">
        <v>210</v>
      </c>
    </row>
    <row r="143" s="2" customFormat="1">
      <c r="A143" s="39"/>
      <c r="B143" s="40"/>
      <c r="C143" s="41"/>
      <c r="D143" s="226" t="s">
        <v>142</v>
      </c>
      <c r="E143" s="41"/>
      <c r="F143" s="227" t="s">
        <v>211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81</v>
      </c>
    </row>
    <row r="144" s="2" customFormat="1">
      <c r="A144" s="39"/>
      <c r="B144" s="40"/>
      <c r="C144" s="41"/>
      <c r="D144" s="226" t="s">
        <v>144</v>
      </c>
      <c r="E144" s="41"/>
      <c r="F144" s="231" t="s">
        <v>212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81</v>
      </c>
    </row>
    <row r="145" s="13" customFormat="1">
      <c r="A145" s="13"/>
      <c r="B145" s="232"/>
      <c r="C145" s="233"/>
      <c r="D145" s="226" t="s">
        <v>146</v>
      </c>
      <c r="E145" s="234" t="s">
        <v>19</v>
      </c>
      <c r="F145" s="235" t="s">
        <v>213</v>
      </c>
      <c r="G145" s="233"/>
      <c r="H145" s="236">
        <v>3.8999999999999999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146</v>
      </c>
      <c r="AU145" s="242" t="s">
        <v>81</v>
      </c>
      <c r="AV145" s="13" t="s">
        <v>81</v>
      </c>
      <c r="AW145" s="13" t="s">
        <v>33</v>
      </c>
      <c r="AX145" s="13" t="s">
        <v>79</v>
      </c>
      <c r="AY145" s="242" t="s">
        <v>133</v>
      </c>
    </row>
    <row r="146" s="2" customFormat="1" ht="16.5" customHeight="1">
      <c r="A146" s="39"/>
      <c r="B146" s="40"/>
      <c r="C146" s="213" t="s">
        <v>214</v>
      </c>
      <c r="D146" s="213" t="s">
        <v>135</v>
      </c>
      <c r="E146" s="214" t="s">
        <v>215</v>
      </c>
      <c r="F146" s="215" t="s">
        <v>216</v>
      </c>
      <c r="G146" s="216" t="s">
        <v>201</v>
      </c>
      <c r="H146" s="217">
        <v>9.3599999999999994</v>
      </c>
      <c r="I146" s="218"/>
      <c r="J146" s="219">
        <f>ROUND(I146*H146,2)</f>
        <v>0</v>
      </c>
      <c r="K146" s="215" t="s">
        <v>139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140</v>
      </c>
      <c r="AT146" s="224" t="s">
        <v>135</v>
      </c>
      <c r="AU146" s="224" t="s">
        <v>81</v>
      </c>
      <c r="AY146" s="18" t="s">
        <v>133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140</v>
      </c>
      <c r="BM146" s="224" t="s">
        <v>217</v>
      </c>
    </row>
    <row r="147" s="2" customFormat="1">
      <c r="A147" s="39"/>
      <c r="B147" s="40"/>
      <c r="C147" s="41"/>
      <c r="D147" s="226" t="s">
        <v>142</v>
      </c>
      <c r="E147" s="41"/>
      <c r="F147" s="227" t="s">
        <v>218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81</v>
      </c>
    </row>
    <row r="148" s="2" customFormat="1">
      <c r="A148" s="39"/>
      <c r="B148" s="40"/>
      <c r="C148" s="41"/>
      <c r="D148" s="226" t="s">
        <v>144</v>
      </c>
      <c r="E148" s="41"/>
      <c r="F148" s="231" t="s">
        <v>219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144</v>
      </c>
      <c r="AU148" s="18" t="s">
        <v>81</v>
      </c>
    </row>
    <row r="149" s="13" customFormat="1">
      <c r="A149" s="13"/>
      <c r="B149" s="232"/>
      <c r="C149" s="233"/>
      <c r="D149" s="226" t="s">
        <v>146</v>
      </c>
      <c r="E149" s="234" t="s">
        <v>19</v>
      </c>
      <c r="F149" s="235" t="s">
        <v>220</v>
      </c>
      <c r="G149" s="233"/>
      <c r="H149" s="236">
        <v>9.3599999999999994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146</v>
      </c>
      <c r="AU149" s="242" t="s">
        <v>81</v>
      </c>
      <c r="AV149" s="13" t="s">
        <v>81</v>
      </c>
      <c r="AW149" s="13" t="s">
        <v>33</v>
      </c>
      <c r="AX149" s="13" t="s">
        <v>79</v>
      </c>
      <c r="AY149" s="242" t="s">
        <v>133</v>
      </c>
    </row>
    <row r="150" s="2" customFormat="1">
      <c r="A150" s="39"/>
      <c r="B150" s="40"/>
      <c r="C150" s="213" t="s">
        <v>221</v>
      </c>
      <c r="D150" s="213" t="s">
        <v>135</v>
      </c>
      <c r="E150" s="214" t="s">
        <v>222</v>
      </c>
      <c r="F150" s="215" t="s">
        <v>223</v>
      </c>
      <c r="G150" s="216" t="s">
        <v>201</v>
      </c>
      <c r="H150" s="217">
        <v>121.68000000000001</v>
      </c>
      <c r="I150" s="218"/>
      <c r="J150" s="219">
        <f>ROUND(I150*H150,2)</f>
        <v>0</v>
      </c>
      <c r="K150" s="215" t="s">
        <v>139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140</v>
      </c>
      <c r="AT150" s="224" t="s">
        <v>135</v>
      </c>
      <c r="AU150" s="224" t="s">
        <v>81</v>
      </c>
      <c r="AY150" s="18" t="s">
        <v>133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140</v>
      </c>
      <c r="BM150" s="224" t="s">
        <v>224</v>
      </c>
    </row>
    <row r="151" s="2" customFormat="1">
      <c r="A151" s="39"/>
      <c r="B151" s="40"/>
      <c r="C151" s="41"/>
      <c r="D151" s="226" t="s">
        <v>142</v>
      </c>
      <c r="E151" s="41"/>
      <c r="F151" s="227" t="s">
        <v>225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81</v>
      </c>
    </row>
    <row r="152" s="2" customFormat="1">
      <c r="A152" s="39"/>
      <c r="B152" s="40"/>
      <c r="C152" s="41"/>
      <c r="D152" s="226" t="s">
        <v>144</v>
      </c>
      <c r="E152" s="41"/>
      <c r="F152" s="231" t="s">
        <v>219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81</v>
      </c>
    </row>
    <row r="153" s="13" customFormat="1">
      <c r="A153" s="13"/>
      <c r="B153" s="232"/>
      <c r="C153" s="233"/>
      <c r="D153" s="226" t="s">
        <v>146</v>
      </c>
      <c r="E153" s="234" t="s">
        <v>19</v>
      </c>
      <c r="F153" s="235" t="s">
        <v>226</v>
      </c>
      <c r="G153" s="233"/>
      <c r="H153" s="236">
        <v>121.68000000000001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146</v>
      </c>
      <c r="AU153" s="242" t="s">
        <v>81</v>
      </c>
      <c r="AV153" s="13" t="s">
        <v>81</v>
      </c>
      <c r="AW153" s="13" t="s">
        <v>33</v>
      </c>
      <c r="AX153" s="13" t="s">
        <v>79</v>
      </c>
      <c r="AY153" s="242" t="s">
        <v>133</v>
      </c>
    </row>
    <row r="154" s="2" customFormat="1" ht="16.5" customHeight="1">
      <c r="A154" s="39"/>
      <c r="B154" s="40"/>
      <c r="C154" s="213" t="s">
        <v>227</v>
      </c>
      <c r="D154" s="213" t="s">
        <v>135</v>
      </c>
      <c r="E154" s="214" t="s">
        <v>228</v>
      </c>
      <c r="F154" s="215" t="s">
        <v>229</v>
      </c>
      <c r="G154" s="216" t="s">
        <v>230</v>
      </c>
      <c r="H154" s="217">
        <v>16.847999999999999</v>
      </c>
      <c r="I154" s="218"/>
      <c r="J154" s="219">
        <f>ROUND(I154*H154,2)</f>
        <v>0</v>
      </c>
      <c r="K154" s="215" t="s">
        <v>139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140</v>
      </c>
      <c r="AT154" s="224" t="s">
        <v>135</v>
      </c>
      <c r="AU154" s="224" t="s">
        <v>81</v>
      </c>
      <c r="AY154" s="18" t="s">
        <v>133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140</v>
      </c>
      <c r="BM154" s="224" t="s">
        <v>231</v>
      </c>
    </row>
    <row r="155" s="2" customFormat="1">
      <c r="A155" s="39"/>
      <c r="B155" s="40"/>
      <c r="C155" s="41"/>
      <c r="D155" s="226" t="s">
        <v>142</v>
      </c>
      <c r="E155" s="41"/>
      <c r="F155" s="227" t="s">
        <v>232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142</v>
      </c>
      <c r="AU155" s="18" t="s">
        <v>81</v>
      </c>
    </row>
    <row r="156" s="2" customFormat="1">
      <c r="A156" s="39"/>
      <c r="B156" s="40"/>
      <c r="C156" s="41"/>
      <c r="D156" s="226" t="s">
        <v>144</v>
      </c>
      <c r="E156" s="41"/>
      <c r="F156" s="231" t="s">
        <v>233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81</v>
      </c>
    </row>
    <row r="157" s="13" customFormat="1">
      <c r="A157" s="13"/>
      <c r="B157" s="232"/>
      <c r="C157" s="233"/>
      <c r="D157" s="226" t="s">
        <v>146</v>
      </c>
      <c r="E157" s="234" t="s">
        <v>19</v>
      </c>
      <c r="F157" s="235" t="s">
        <v>234</v>
      </c>
      <c r="G157" s="233"/>
      <c r="H157" s="236">
        <v>16.847999999999999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146</v>
      </c>
      <c r="AU157" s="242" t="s">
        <v>81</v>
      </c>
      <c r="AV157" s="13" t="s">
        <v>81</v>
      </c>
      <c r="AW157" s="13" t="s">
        <v>33</v>
      </c>
      <c r="AX157" s="13" t="s">
        <v>79</v>
      </c>
      <c r="AY157" s="242" t="s">
        <v>133</v>
      </c>
    </row>
    <row r="158" s="2" customFormat="1" ht="16.5" customHeight="1">
      <c r="A158" s="39"/>
      <c r="B158" s="40"/>
      <c r="C158" s="213" t="s">
        <v>235</v>
      </c>
      <c r="D158" s="213" t="s">
        <v>135</v>
      </c>
      <c r="E158" s="214" t="s">
        <v>236</v>
      </c>
      <c r="F158" s="215" t="s">
        <v>237</v>
      </c>
      <c r="G158" s="216" t="s">
        <v>201</v>
      </c>
      <c r="H158" s="217">
        <v>9.3599999999999994</v>
      </c>
      <c r="I158" s="218"/>
      <c r="J158" s="219">
        <f>ROUND(I158*H158,2)</f>
        <v>0</v>
      </c>
      <c r="K158" s="215" t="s">
        <v>139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140</v>
      </c>
      <c r="AT158" s="224" t="s">
        <v>135</v>
      </c>
      <c r="AU158" s="224" t="s">
        <v>81</v>
      </c>
      <c r="AY158" s="18" t="s">
        <v>133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140</v>
      </c>
      <c r="BM158" s="224" t="s">
        <v>238</v>
      </c>
    </row>
    <row r="159" s="2" customFormat="1">
      <c r="A159" s="39"/>
      <c r="B159" s="40"/>
      <c r="C159" s="41"/>
      <c r="D159" s="226" t="s">
        <v>142</v>
      </c>
      <c r="E159" s="41"/>
      <c r="F159" s="227" t="s">
        <v>239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142</v>
      </c>
      <c r="AU159" s="18" t="s">
        <v>81</v>
      </c>
    </row>
    <row r="160" s="2" customFormat="1">
      <c r="A160" s="39"/>
      <c r="B160" s="40"/>
      <c r="C160" s="41"/>
      <c r="D160" s="226" t="s">
        <v>144</v>
      </c>
      <c r="E160" s="41"/>
      <c r="F160" s="231" t="s">
        <v>240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144</v>
      </c>
      <c r="AU160" s="18" t="s">
        <v>81</v>
      </c>
    </row>
    <row r="161" s="13" customFormat="1">
      <c r="A161" s="13"/>
      <c r="B161" s="232"/>
      <c r="C161" s="233"/>
      <c r="D161" s="226" t="s">
        <v>146</v>
      </c>
      <c r="E161" s="234" t="s">
        <v>19</v>
      </c>
      <c r="F161" s="235" t="s">
        <v>241</v>
      </c>
      <c r="G161" s="233"/>
      <c r="H161" s="236">
        <v>9.3599999999999994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146</v>
      </c>
      <c r="AU161" s="242" t="s">
        <v>81</v>
      </c>
      <c r="AV161" s="13" t="s">
        <v>81</v>
      </c>
      <c r="AW161" s="13" t="s">
        <v>33</v>
      </c>
      <c r="AX161" s="13" t="s">
        <v>79</v>
      </c>
      <c r="AY161" s="242" t="s">
        <v>133</v>
      </c>
    </row>
    <row r="162" s="2" customFormat="1" ht="16.5" customHeight="1">
      <c r="A162" s="39"/>
      <c r="B162" s="40"/>
      <c r="C162" s="213" t="s">
        <v>8</v>
      </c>
      <c r="D162" s="213" t="s">
        <v>135</v>
      </c>
      <c r="E162" s="214" t="s">
        <v>242</v>
      </c>
      <c r="F162" s="215" t="s">
        <v>243</v>
      </c>
      <c r="G162" s="216" t="s">
        <v>201</v>
      </c>
      <c r="H162" s="217">
        <v>13.15</v>
      </c>
      <c r="I162" s="218"/>
      <c r="J162" s="219">
        <f>ROUND(I162*H162,2)</f>
        <v>0</v>
      </c>
      <c r="K162" s="215" t="s">
        <v>139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140</v>
      </c>
      <c r="AT162" s="224" t="s">
        <v>135</v>
      </c>
      <c r="AU162" s="224" t="s">
        <v>81</v>
      </c>
      <c r="AY162" s="18" t="s">
        <v>133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140</v>
      </c>
      <c r="BM162" s="224" t="s">
        <v>244</v>
      </c>
    </row>
    <row r="163" s="2" customFormat="1">
      <c r="A163" s="39"/>
      <c r="B163" s="40"/>
      <c r="C163" s="41"/>
      <c r="D163" s="226" t="s">
        <v>142</v>
      </c>
      <c r="E163" s="41"/>
      <c r="F163" s="227" t="s">
        <v>245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142</v>
      </c>
      <c r="AU163" s="18" t="s">
        <v>81</v>
      </c>
    </row>
    <row r="164" s="2" customFormat="1">
      <c r="A164" s="39"/>
      <c r="B164" s="40"/>
      <c r="C164" s="41"/>
      <c r="D164" s="226" t="s">
        <v>144</v>
      </c>
      <c r="E164" s="41"/>
      <c r="F164" s="231" t="s">
        <v>246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81</v>
      </c>
    </row>
    <row r="165" s="13" customFormat="1">
      <c r="A165" s="13"/>
      <c r="B165" s="232"/>
      <c r="C165" s="233"/>
      <c r="D165" s="226" t="s">
        <v>146</v>
      </c>
      <c r="E165" s="234" t="s">
        <v>19</v>
      </c>
      <c r="F165" s="235" t="s">
        <v>247</v>
      </c>
      <c r="G165" s="233"/>
      <c r="H165" s="236">
        <v>3.8999999999999999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146</v>
      </c>
      <c r="AU165" s="242" t="s">
        <v>81</v>
      </c>
      <c r="AV165" s="13" t="s">
        <v>81</v>
      </c>
      <c r="AW165" s="13" t="s">
        <v>33</v>
      </c>
      <c r="AX165" s="13" t="s">
        <v>72</v>
      </c>
      <c r="AY165" s="242" t="s">
        <v>133</v>
      </c>
    </row>
    <row r="166" s="13" customFormat="1">
      <c r="A166" s="13"/>
      <c r="B166" s="232"/>
      <c r="C166" s="233"/>
      <c r="D166" s="226" t="s">
        <v>146</v>
      </c>
      <c r="E166" s="234" t="s">
        <v>19</v>
      </c>
      <c r="F166" s="235" t="s">
        <v>248</v>
      </c>
      <c r="G166" s="233"/>
      <c r="H166" s="236">
        <v>8.75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146</v>
      </c>
      <c r="AU166" s="242" t="s">
        <v>81</v>
      </c>
      <c r="AV166" s="13" t="s">
        <v>81</v>
      </c>
      <c r="AW166" s="13" t="s">
        <v>33</v>
      </c>
      <c r="AX166" s="13" t="s">
        <v>72</v>
      </c>
      <c r="AY166" s="242" t="s">
        <v>133</v>
      </c>
    </row>
    <row r="167" s="13" customFormat="1">
      <c r="A167" s="13"/>
      <c r="B167" s="232"/>
      <c r="C167" s="233"/>
      <c r="D167" s="226" t="s">
        <v>146</v>
      </c>
      <c r="E167" s="234" t="s">
        <v>19</v>
      </c>
      <c r="F167" s="235" t="s">
        <v>206</v>
      </c>
      <c r="G167" s="233"/>
      <c r="H167" s="236">
        <v>0.5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146</v>
      </c>
      <c r="AU167" s="242" t="s">
        <v>81</v>
      </c>
      <c r="AV167" s="13" t="s">
        <v>81</v>
      </c>
      <c r="AW167" s="13" t="s">
        <v>33</v>
      </c>
      <c r="AX167" s="13" t="s">
        <v>72</v>
      </c>
      <c r="AY167" s="242" t="s">
        <v>133</v>
      </c>
    </row>
    <row r="168" s="14" customFormat="1">
      <c r="A168" s="14"/>
      <c r="B168" s="243"/>
      <c r="C168" s="244"/>
      <c r="D168" s="226" t="s">
        <v>146</v>
      </c>
      <c r="E168" s="245" t="s">
        <v>19</v>
      </c>
      <c r="F168" s="246" t="s">
        <v>154</v>
      </c>
      <c r="G168" s="244"/>
      <c r="H168" s="247">
        <v>13.15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146</v>
      </c>
      <c r="AU168" s="253" t="s">
        <v>81</v>
      </c>
      <c r="AV168" s="14" t="s">
        <v>140</v>
      </c>
      <c r="AW168" s="14" t="s">
        <v>33</v>
      </c>
      <c r="AX168" s="14" t="s">
        <v>79</v>
      </c>
      <c r="AY168" s="253" t="s">
        <v>133</v>
      </c>
    </row>
    <row r="169" s="2" customFormat="1" ht="16.5" customHeight="1">
      <c r="A169" s="39"/>
      <c r="B169" s="40"/>
      <c r="C169" s="254" t="s">
        <v>249</v>
      </c>
      <c r="D169" s="254" t="s">
        <v>250</v>
      </c>
      <c r="E169" s="255" t="s">
        <v>251</v>
      </c>
      <c r="F169" s="256" t="s">
        <v>252</v>
      </c>
      <c r="G169" s="257" t="s">
        <v>230</v>
      </c>
      <c r="H169" s="258">
        <v>8.8000000000000007</v>
      </c>
      <c r="I169" s="259"/>
      <c r="J169" s="260">
        <f>ROUND(I169*H169,2)</f>
        <v>0</v>
      </c>
      <c r="K169" s="256" t="s">
        <v>139</v>
      </c>
      <c r="L169" s="261"/>
      <c r="M169" s="262" t="s">
        <v>19</v>
      </c>
      <c r="N169" s="263" t="s">
        <v>43</v>
      </c>
      <c r="O169" s="85"/>
      <c r="P169" s="222">
        <f>O169*H169</f>
        <v>0</v>
      </c>
      <c r="Q169" s="222">
        <v>1</v>
      </c>
      <c r="R169" s="222">
        <f>Q169*H169</f>
        <v>8.8000000000000007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192</v>
      </c>
      <c r="AT169" s="224" t="s">
        <v>250</v>
      </c>
      <c r="AU169" s="224" t="s">
        <v>81</v>
      </c>
      <c r="AY169" s="18" t="s">
        <v>133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140</v>
      </c>
      <c r="BM169" s="224" t="s">
        <v>253</v>
      </c>
    </row>
    <row r="170" s="2" customFormat="1">
      <c r="A170" s="39"/>
      <c r="B170" s="40"/>
      <c r="C170" s="41"/>
      <c r="D170" s="226" t="s">
        <v>142</v>
      </c>
      <c r="E170" s="41"/>
      <c r="F170" s="227" t="s">
        <v>252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142</v>
      </c>
      <c r="AU170" s="18" t="s">
        <v>81</v>
      </c>
    </row>
    <row r="171" s="13" customFormat="1">
      <c r="A171" s="13"/>
      <c r="B171" s="232"/>
      <c r="C171" s="233"/>
      <c r="D171" s="226" t="s">
        <v>146</v>
      </c>
      <c r="E171" s="234" t="s">
        <v>19</v>
      </c>
      <c r="F171" s="235" t="s">
        <v>254</v>
      </c>
      <c r="G171" s="233"/>
      <c r="H171" s="236">
        <v>7.7999999999999998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146</v>
      </c>
      <c r="AU171" s="242" t="s">
        <v>81</v>
      </c>
      <c r="AV171" s="13" t="s">
        <v>81</v>
      </c>
      <c r="AW171" s="13" t="s">
        <v>33</v>
      </c>
      <c r="AX171" s="13" t="s">
        <v>72</v>
      </c>
      <c r="AY171" s="242" t="s">
        <v>133</v>
      </c>
    </row>
    <row r="172" s="13" customFormat="1">
      <c r="A172" s="13"/>
      <c r="B172" s="232"/>
      <c r="C172" s="233"/>
      <c r="D172" s="226" t="s">
        <v>146</v>
      </c>
      <c r="E172" s="234" t="s">
        <v>19</v>
      </c>
      <c r="F172" s="235" t="s">
        <v>255</v>
      </c>
      <c r="G172" s="233"/>
      <c r="H172" s="236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146</v>
      </c>
      <c r="AU172" s="242" t="s">
        <v>81</v>
      </c>
      <c r="AV172" s="13" t="s">
        <v>81</v>
      </c>
      <c r="AW172" s="13" t="s">
        <v>33</v>
      </c>
      <c r="AX172" s="13" t="s">
        <v>72</v>
      </c>
      <c r="AY172" s="242" t="s">
        <v>133</v>
      </c>
    </row>
    <row r="173" s="14" customFormat="1">
      <c r="A173" s="14"/>
      <c r="B173" s="243"/>
      <c r="C173" s="244"/>
      <c r="D173" s="226" t="s">
        <v>146</v>
      </c>
      <c r="E173" s="245" t="s">
        <v>19</v>
      </c>
      <c r="F173" s="246" t="s">
        <v>154</v>
      </c>
      <c r="G173" s="244"/>
      <c r="H173" s="247">
        <v>8.8000000000000007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146</v>
      </c>
      <c r="AU173" s="253" t="s">
        <v>81</v>
      </c>
      <c r="AV173" s="14" t="s">
        <v>140</v>
      </c>
      <c r="AW173" s="14" t="s">
        <v>33</v>
      </c>
      <c r="AX173" s="14" t="s">
        <v>79</v>
      </c>
      <c r="AY173" s="253" t="s">
        <v>133</v>
      </c>
    </row>
    <row r="174" s="2" customFormat="1" ht="16.5" customHeight="1">
      <c r="A174" s="39"/>
      <c r="B174" s="40"/>
      <c r="C174" s="254" t="s">
        <v>256</v>
      </c>
      <c r="D174" s="254" t="s">
        <v>250</v>
      </c>
      <c r="E174" s="255" t="s">
        <v>257</v>
      </c>
      <c r="F174" s="256" t="s">
        <v>258</v>
      </c>
      <c r="G174" s="257" t="s">
        <v>230</v>
      </c>
      <c r="H174" s="258">
        <v>15.75</v>
      </c>
      <c r="I174" s="259"/>
      <c r="J174" s="260">
        <f>ROUND(I174*H174,2)</f>
        <v>0</v>
      </c>
      <c r="K174" s="256" t="s">
        <v>139</v>
      </c>
      <c r="L174" s="261"/>
      <c r="M174" s="262" t="s">
        <v>19</v>
      </c>
      <c r="N174" s="263" t="s">
        <v>43</v>
      </c>
      <c r="O174" s="85"/>
      <c r="P174" s="222">
        <f>O174*H174</f>
        <v>0</v>
      </c>
      <c r="Q174" s="222">
        <v>1</v>
      </c>
      <c r="R174" s="222">
        <f>Q174*H174</f>
        <v>15.75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192</v>
      </c>
      <c r="AT174" s="224" t="s">
        <v>250</v>
      </c>
      <c r="AU174" s="224" t="s">
        <v>81</v>
      </c>
      <c r="AY174" s="18" t="s">
        <v>133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79</v>
      </c>
      <c r="BK174" s="225">
        <f>ROUND(I174*H174,2)</f>
        <v>0</v>
      </c>
      <c r="BL174" s="18" t="s">
        <v>140</v>
      </c>
      <c r="BM174" s="224" t="s">
        <v>259</v>
      </c>
    </row>
    <row r="175" s="2" customFormat="1">
      <c r="A175" s="39"/>
      <c r="B175" s="40"/>
      <c r="C175" s="41"/>
      <c r="D175" s="226" t="s">
        <v>142</v>
      </c>
      <c r="E175" s="41"/>
      <c r="F175" s="227" t="s">
        <v>258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142</v>
      </c>
      <c r="AU175" s="18" t="s">
        <v>81</v>
      </c>
    </row>
    <row r="176" s="13" customFormat="1">
      <c r="A176" s="13"/>
      <c r="B176" s="232"/>
      <c r="C176" s="233"/>
      <c r="D176" s="226" t="s">
        <v>146</v>
      </c>
      <c r="E176" s="234" t="s">
        <v>19</v>
      </c>
      <c r="F176" s="235" t="s">
        <v>260</v>
      </c>
      <c r="G176" s="233"/>
      <c r="H176" s="236">
        <v>15.75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146</v>
      </c>
      <c r="AU176" s="242" t="s">
        <v>81</v>
      </c>
      <c r="AV176" s="13" t="s">
        <v>81</v>
      </c>
      <c r="AW176" s="13" t="s">
        <v>33</v>
      </c>
      <c r="AX176" s="13" t="s">
        <v>79</v>
      </c>
      <c r="AY176" s="242" t="s">
        <v>133</v>
      </c>
    </row>
    <row r="177" s="2" customFormat="1" ht="16.5" customHeight="1">
      <c r="A177" s="39"/>
      <c r="B177" s="40"/>
      <c r="C177" s="213" t="s">
        <v>261</v>
      </c>
      <c r="D177" s="213" t="s">
        <v>135</v>
      </c>
      <c r="E177" s="214" t="s">
        <v>262</v>
      </c>
      <c r="F177" s="215" t="s">
        <v>263</v>
      </c>
      <c r="G177" s="216" t="s">
        <v>138</v>
      </c>
      <c r="H177" s="217">
        <v>49.600000000000001</v>
      </c>
      <c r="I177" s="218"/>
      <c r="J177" s="219">
        <f>ROUND(I177*H177,2)</f>
        <v>0</v>
      </c>
      <c r="K177" s="215" t="s">
        <v>139</v>
      </c>
      <c r="L177" s="45"/>
      <c r="M177" s="220" t="s">
        <v>19</v>
      </c>
      <c r="N177" s="221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140</v>
      </c>
      <c r="AT177" s="224" t="s">
        <v>135</v>
      </c>
      <c r="AU177" s="224" t="s">
        <v>81</v>
      </c>
      <c r="AY177" s="18" t="s">
        <v>133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140</v>
      </c>
      <c r="BM177" s="224" t="s">
        <v>264</v>
      </c>
    </row>
    <row r="178" s="2" customFormat="1">
      <c r="A178" s="39"/>
      <c r="B178" s="40"/>
      <c r="C178" s="41"/>
      <c r="D178" s="226" t="s">
        <v>142</v>
      </c>
      <c r="E178" s="41"/>
      <c r="F178" s="227" t="s">
        <v>265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142</v>
      </c>
      <c r="AU178" s="18" t="s">
        <v>81</v>
      </c>
    </row>
    <row r="179" s="2" customFormat="1">
      <c r="A179" s="39"/>
      <c r="B179" s="40"/>
      <c r="C179" s="41"/>
      <c r="D179" s="226" t="s">
        <v>144</v>
      </c>
      <c r="E179" s="41"/>
      <c r="F179" s="231" t="s">
        <v>266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144</v>
      </c>
      <c r="AU179" s="18" t="s">
        <v>81</v>
      </c>
    </row>
    <row r="180" s="13" customFormat="1">
      <c r="A180" s="13"/>
      <c r="B180" s="232"/>
      <c r="C180" s="233"/>
      <c r="D180" s="226" t="s">
        <v>146</v>
      </c>
      <c r="E180" s="234" t="s">
        <v>19</v>
      </c>
      <c r="F180" s="235" t="s">
        <v>267</v>
      </c>
      <c r="G180" s="233"/>
      <c r="H180" s="236">
        <v>49.600000000000001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146</v>
      </c>
      <c r="AU180" s="242" t="s">
        <v>81</v>
      </c>
      <c r="AV180" s="13" t="s">
        <v>81</v>
      </c>
      <c r="AW180" s="13" t="s">
        <v>33</v>
      </c>
      <c r="AX180" s="13" t="s">
        <v>79</v>
      </c>
      <c r="AY180" s="242" t="s">
        <v>133</v>
      </c>
    </row>
    <row r="181" s="2" customFormat="1" ht="16.5" customHeight="1">
      <c r="A181" s="39"/>
      <c r="B181" s="40"/>
      <c r="C181" s="254" t="s">
        <v>268</v>
      </c>
      <c r="D181" s="254" t="s">
        <v>250</v>
      </c>
      <c r="E181" s="255" t="s">
        <v>269</v>
      </c>
      <c r="F181" s="256" t="s">
        <v>270</v>
      </c>
      <c r="G181" s="257" t="s">
        <v>230</v>
      </c>
      <c r="H181" s="258">
        <v>4.96</v>
      </c>
      <c r="I181" s="259"/>
      <c r="J181" s="260">
        <f>ROUND(I181*H181,2)</f>
        <v>0</v>
      </c>
      <c r="K181" s="256" t="s">
        <v>139</v>
      </c>
      <c r="L181" s="261"/>
      <c r="M181" s="262" t="s">
        <v>19</v>
      </c>
      <c r="N181" s="263" t="s">
        <v>43</v>
      </c>
      <c r="O181" s="85"/>
      <c r="P181" s="222">
        <f>O181*H181</f>
        <v>0</v>
      </c>
      <c r="Q181" s="222">
        <v>1</v>
      </c>
      <c r="R181" s="222">
        <f>Q181*H181</f>
        <v>4.96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192</v>
      </c>
      <c r="AT181" s="224" t="s">
        <v>250</v>
      </c>
      <c r="AU181" s="224" t="s">
        <v>81</v>
      </c>
      <c r="AY181" s="18" t="s">
        <v>133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140</v>
      </c>
      <c r="BM181" s="224" t="s">
        <v>271</v>
      </c>
    </row>
    <row r="182" s="2" customFormat="1">
      <c r="A182" s="39"/>
      <c r="B182" s="40"/>
      <c r="C182" s="41"/>
      <c r="D182" s="226" t="s">
        <v>142</v>
      </c>
      <c r="E182" s="41"/>
      <c r="F182" s="227" t="s">
        <v>270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142</v>
      </c>
      <c r="AU182" s="18" t="s">
        <v>81</v>
      </c>
    </row>
    <row r="183" s="13" customFormat="1">
      <c r="A183" s="13"/>
      <c r="B183" s="232"/>
      <c r="C183" s="233"/>
      <c r="D183" s="226" t="s">
        <v>146</v>
      </c>
      <c r="E183" s="234" t="s">
        <v>19</v>
      </c>
      <c r="F183" s="235" t="s">
        <v>272</v>
      </c>
      <c r="G183" s="233"/>
      <c r="H183" s="236">
        <v>4.96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146</v>
      </c>
      <c r="AU183" s="242" t="s">
        <v>81</v>
      </c>
      <c r="AV183" s="13" t="s">
        <v>81</v>
      </c>
      <c r="AW183" s="13" t="s">
        <v>33</v>
      </c>
      <c r="AX183" s="13" t="s">
        <v>79</v>
      </c>
      <c r="AY183" s="242" t="s">
        <v>133</v>
      </c>
    </row>
    <row r="184" s="2" customFormat="1" ht="16.5" customHeight="1">
      <c r="A184" s="39"/>
      <c r="B184" s="40"/>
      <c r="C184" s="213" t="s">
        <v>273</v>
      </c>
      <c r="D184" s="213" t="s">
        <v>135</v>
      </c>
      <c r="E184" s="214" t="s">
        <v>274</v>
      </c>
      <c r="F184" s="215" t="s">
        <v>275</v>
      </c>
      <c r="G184" s="216" t="s">
        <v>138</v>
      </c>
      <c r="H184" s="217">
        <v>49.600000000000001</v>
      </c>
      <c r="I184" s="218"/>
      <c r="J184" s="219">
        <f>ROUND(I184*H184,2)</f>
        <v>0</v>
      </c>
      <c r="K184" s="215" t="s">
        <v>139</v>
      </c>
      <c r="L184" s="45"/>
      <c r="M184" s="220" t="s">
        <v>19</v>
      </c>
      <c r="N184" s="221" t="s">
        <v>43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140</v>
      </c>
      <c r="AT184" s="224" t="s">
        <v>135</v>
      </c>
      <c r="AU184" s="224" t="s">
        <v>81</v>
      </c>
      <c r="AY184" s="18" t="s">
        <v>133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79</v>
      </c>
      <c r="BK184" s="225">
        <f>ROUND(I184*H184,2)</f>
        <v>0</v>
      </c>
      <c r="BL184" s="18" t="s">
        <v>140</v>
      </c>
      <c r="BM184" s="224" t="s">
        <v>276</v>
      </c>
    </row>
    <row r="185" s="2" customFormat="1">
      <c r="A185" s="39"/>
      <c r="B185" s="40"/>
      <c r="C185" s="41"/>
      <c r="D185" s="226" t="s">
        <v>142</v>
      </c>
      <c r="E185" s="41"/>
      <c r="F185" s="227" t="s">
        <v>277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142</v>
      </c>
      <c r="AU185" s="18" t="s">
        <v>81</v>
      </c>
    </row>
    <row r="186" s="2" customFormat="1">
      <c r="A186" s="39"/>
      <c r="B186" s="40"/>
      <c r="C186" s="41"/>
      <c r="D186" s="226" t="s">
        <v>144</v>
      </c>
      <c r="E186" s="41"/>
      <c r="F186" s="231" t="s">
        <v>278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144</v>
      </c>
      <c r="AU186" s="18" t="s">
        <v>81</v>
      </c>
    </row>
    <row r="187" s="13" customFormat="1">
      <c r="A187" s="13"/>
      <c r="B187" s="232"/>
      <c r="C187" s="233"/>
      <c r="D187" s="226" t="s">
        <v>146</v>
      </c>
      <c r="E187" s="234" t="s">
        <v>19</v>
      </c>
      <c r="F187" s="235" t="s">
        <v>279</v>
      </c>
      <c r="G187" s="233"/>
      <c r="H187" s="236">
        <v>49.600000000000001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146</v>
      </c>
      <c r="AU187" s="242" t="s">
        <v>81</v>
      </c>
      <c r="AV187" s="13" t="s">
        <v>81</v>
      </c>
      <c r="AW187" s="13" t="s">
        <v>33</v>
      </c>
      <c r="AX187" s="13" t="s">
        <v>79</v>
      </c>
      <c r="AY187" s="242" t="s">
        <v>133</v>
      </c>
    </row>
    <row r="188" s="2" customFormat="1" ht="16.5" customHeight="1">
      <c r="A188" s="39"/>
      <c r="B188" s="40"/>
      <c r="C188" s="254" t="s">
        <v>7</v>
      </c>
      <c r="D188" s="254" t="s">
        <v>250</v>
      </c>
      <c r="E188" s="255" t="s">
        <v>280</v>
      </c>
      <c r="F188" s="256" t="s">
        <v>281</v>
      </c>
      <c r="G188" s="257" t="s">
        <v>282</v>
      </c>
      <c r="H188" s="258">
        <v>1.984</v>
      </c>
      <c r="I188" s="259"/>
      <c r="J188" s="260">
        <f>ROUND(I188*H188,2)</f>
        <v>0</v>
      </c>
      <c r="K188" s="256" t="s">
        <v>139</v>
      </c>
      <c r="L188" s="261"/>
      <c r="M188" s="262" t="s">
        <v>19</v>
      </c>
      <c r="N188" s="263" t="s">
        <v>43</v>
      </c>
      <c r="O188" s="85"/>
      <c r="P188" s="222">
        <f>O188*H188</f>
        <v>0</v>
      </c>
      <c r="Q188" s="222">
        <v>0.001</v>
      </c>
      <c r="R188" s="222">
        <f>Q188*H188</f>
        <v>0.0019840000000000001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192</v>
      </c>
      <c r="AT188" s="224" t="s">
        <v>250</v>
      </c>
      <c r="AU188" s="224" t="s">
        <v>81</v>
      </c>
      <c r="AY188" s="18" t="s">
        <v>133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79</v>
      </c>
      <c r="BK188" s="225">
        <f>ROUND(I188*H188,2)</f>
        <v>0</v>
      </c>
      <c r="BL188" s="18" t="s">
        <v>140</v>
      </c>
      <c r="BM188" s="224" t="s">
        <v>283</v>
      </c>
    </row>
    <row r="189" s="2" customFormat="1">
      <c r="A189" s="39"/>
      <c r="B189" s="40"/>
      <c r="C189" s="41"/>
      <c r="D189" s="226" t="s">
        <v>142</v>
      </c>
      <c r="E189" s="41"/>
      <c r="F189" s="227" t="s">
        <v>281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142</v>
      </c>
      <c r="AU189" s="18" t="s">
        <v>81</v>
      </c>
    </row>
    <row r="190" s="13" customFormat="1">
      <c r="A190" s="13"/>
      <c r="B190" s="232"/>
      <c r="C190" s="233"/>
      <c r="D190" s="226" t="s">
        <v>146</v>
      </c>
      <c r="E190" s="234" t="s">
        <v>19</v>
      </c>
      <c r="F190" s="235" t="s">
        <v>284</v>
      </c>
      <c r="G190" s="233"/>
      <c r="H190" s="236">
        <v>1.984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146</v>
      </c>
      <c r="AU190" s="242" t="s">
        <v>81</v>
      </c>
      <c r="AV190" s="13" t="s">
        <v>81</v>
      </c>
      <c r="AW190" s="13" t="s">
        <v>33</v>
      </c>
      <c r="AX190" s="13" t="s">
        <v>79</v>
      </c>
      <c r="AY190" s="242" t="s">
        <v>133</v>
      </c>
    </row>
    <row r="191" s="2" customFormat="1" ht="16.5" customHeight="1">
      <c r="A191" s="39"/>
      <c r="B191" s="40"/>
      <c r="C191" s="213" t="s">
        <v>285</v>
      </c>
      <c r="D191" s="213" t="s">
        <v>135</v>
      </c>
      <c r="E191" s="214" t="s">
        <v>286</v>
      </c>
      <c r="F191" s="215" t="s">
        <v>287</v>
      </c>
      <c r="G191" s="216" t="s">
        <v>138</v>
      </c>
      <c r="H191" s="217">
        <v>280.69999999999999</v>
      </c>
      <c r="I191" s="218"/>
      <c r="J191" s="219">
        <f>ROUND(I191*H191,2)</f>
        <v>0</v>
      </c>
      <c r="K191" s="215" t="s">
        <v>139</v>
      </c>
      <c r="L191" s="45"/>
      <c r="M191" s="220" t="s">
        <v>19</v>
      </c>
      <c r="N191" s="221" t="s">
        <v>43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140</v>
      </c>
      <c r="AT191" s="224" t="s">
        <v>135</v>
      </c>
      <c r="AU191" s="224" t="s">
        <v>81</v>
      </c>
      <c r="AY191" s="18" t="s">
        <v>133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140</v>
      </c>
      <c r="BM191" s="224" t="s">
        <v>288</v>
      </c>
    </row>
    <row r="192" s="2" customFormat="1">
      <c r="A192" s="39"/>
      <c r="B192" s="40"/>
      <c r="C192" s="41"/>
      <c r="D192" s="226" t="s">
        <v>142</v>
      </c>
      <c r="E192" s="41"/>
      <c r="F192" s="227" t="s">
        <v>289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142</v>
      </c>
      <c r="AU192" s="18" t="s">
        <v>81</v>
      </c>
    </row>
    <row r="193" s="2" customFormat="1">
      <c r="A193" s="39"/>
      <c r="B193" s="40"/>
      <c r="C193" s="41"/>
      <c r="D193" s="226" t="s">
        <v>144</v>
      </c>
      <c r="E193" s="41"/>
      <c r="F193" s="231" t="s">
        <v>290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144</v>
      </c>
      <c r="AU193" s="18" t="s">
        <v>81</v>
      </c>
    </row>
    <row r="194" s="13" customFormat="1">
      <c r="A194" s="13"/>
      <c r="B194" s="232"/>
      <c r="C194" s="233"/>
      <c r="D194" s="226" t="s">
        <v>146</v>
      </c>
      <c r="E194" s="234" t="s">
        <v>19</v>
      </c>
      <c r="F194" s="235" t="s">
        <v>291</v>
      </c>
      <c r="G194" s="233"/>
      <c r="H194" s="236">
        <v>280.69999999999999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146</v>
      </c>
      <c r="AU194" s="242" t="s">
        <v>81</v>
      </c>
      <c r="AV194" s="13" t="s">
        <v>81</v>
      </c>
      <c r="AW194" s="13" t="s">
        <v>33</v>
      </c>
      <c r="AX194" s="13" t="s">
        <v>79</v>
      </c>
      <c r="AY194" s="242" t="s">
        <v>133</v>
      </c>
    </row>
    <row r="195" s="12" customFormat="1" ht="22.8" customHeight="1">
      <c r="A195" s="12"/>
      <c r="B195" s="197"/>
      <c r="C195" s="198"/>
      <c r="D195" s="199" t="s">
        <v>71</v>
      </c>
      <c r="E195" s="211" t="s">
        <v>169</v>
      </c>
      <c r="F195" s="211" t="s">
        <v>292</v>
      </c>
      <c r="G195" s="198"/>
      <c r="H195" s="198"/>
      <c r="I195" s="201"/>
      <c r="J195" s="212">
        <f>BK195</f>
        <v>0</v>
      </c>
      <c r="K195" s="198"/>
      <c r="L195" s="203"/>
      <c r="M195" s="204"/>
      <c r="N195" s="205"/>
      <c r="O195" s="205"/>
      <c r="P195" s="206">
        <f>SUM(P196:P252)</f>
        <v>0</v>
      </c>
      <c r="Q195" s="205"/>
      <c r="R195" s="206">
        <f>SUM(R196:R252)</f>
        <v>49.398834999999998</v>
      </c>
      <c r="S195" s="205"/>
      <c r="T195" s="207">
        <f>SUM(T196:T252)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8" t="s">
        <v>79</v>
      </c>
      <c r="AT195" s="209" t="s">
        <v>71</v>
      </c>
      <c r="AU195" s="209" t="s">
        <v>79</v>
      </c>
      <c r="AY195" s="208" t="s">
        <v>133</v>
      </c>
      <c r="BK195" s="210">
        <f>SUM(BK196:BK252)</f>
        <v>0</v>
      </c>
    </row>
    <row r="196" s="2" customFormat="1" ht="16.5" customHeight="1">
      <c r="A196" s="39"/>
      <c r="B196" s="40"/>
      <c r="C196" s="213" t="s">
        <v>293</v>
      </c>
      <c r="D196" s="213" t="s">
        <v>135</v>
      </c>
      <c r="E196" s="214" t="s">
        <v>294</v>
      </c>
      <c r="F196" s="215" t="s">
        <v>295</v>
      </c>
      <c r="G196" s="216" t="s">
        <v>138</v>
      </c>
      <c r="H196" s="217">
        <v>177</v>
      </c>
      <c r="I196" s="218"/>
      <c r="J196" s="219">
        <f>ROUND(I196*H196,2)</f>
        <v>0</v>
      </c>
      <c r="K196" s="215" t="s">
        <v>139</v>
      </c>
      <c r="L196" s="45"/>
      <c r="M196" s="220" t="s">
        <v>19</v>
      </c>
      <c r="N196" s="221" t="s">
        <v>43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140</v>
      </c>
      <c r="AT196" s="224" t="s">
        <v>135</v>
      </c>
      <c r="AU196" s="224" t="s">
        <v>81</v>
      </c>
      <c r="AY196" s="18" t="s">
        <v>133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79</v>
      </c>
      <c r="BK196" s="225">
        <f>ROUND(I196*H196,2)</f>
        <v>0</v>
      </c>
      <c r="BL196" s="18" t="s">
        <v>140</v>
      </c>
      <c r="BM196" s="224" t="s">
        <v>296</v>
      </c>
    </row>
    <row r="197" s="2" customFormat="1">
      <c r="A197" s="39"/>
      <c r="B197" s="40"/>
      <c r="C197" s="41"/>
      <c r="D197" s="226" t="s">
        <v>142</v>
      </c>
      <c r="E197" s="41"/>
      <c r="F197" s="227" t="s">
        <v>297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142</v>
      </c>
      <c r="AU197" s="18" t="s">
        <v>81</v>
      </c>
    </row>
    <row r="198" s="13" customFormat="1">
      <c r="A198" s="13"/>
      <c r="B198" s="232"/>
      <c r="C198" s="233"/>
      <c r="D198" s="226" t="s">
        <v>146</v>
      </c>
      <c r="E198" s="234" t="s">
        <v>19</v>
      </c>
      <c r="F198" s="235" t="s">
        <v>298</v>
      </c>
      <c r="G198" s="233"/>
      <c r="H198" s="236">
        <v>177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146</v>
      </c>
      <c r="AU198" s="242" t="s">
        <v>81</v>
      </c>
      <c r="AV198" s="13" t="s">
        <v>81</v>
      </c>
      <c r="AW198" s="13" t="s">
        <v>33</v>
      </c>
      <c r="AX198" s="13" t="s">
        <v>79</v>
      </c>
      <c r="AY198" s="242" t="s">
        <v>133</v>
      </c>
    </row>
    <row r="199" s="2" customFormat="1" ht="16.5" customHeight="1">
      <c r="A199" s="39"/>
      <c r="B199" s="40"/>
      <c r="C199" s="213" t="s">
        <v>299</v>
      </c>
      <c r="D199" s="213" t="s">
        <v>135</v>
      </c>
      <c r="E199" s="214" t="s">
        <v>300</v>
      </c>
      <c r="F199" s="215" t="s">
        <v>301</v>
      </c>
      <c r="G199" s="216" t="s">
        <v>138</v>
      </c>
      <c r="H199" s="217">
        <v>39.700000000000003</v>
      </c>
      <c r="I199" s="218"/>
      <c r="J199" s="219">
        <f>ROUND(I199*H199,2)</f>
        <v>0</v>
      </c>
      <c r="K199" s="215" t="s">
        <v>139</v>
      </c>
      <c r="L199" s="45"/>
      <c r="M199" s="220" t="s">
        <v>19</v>
      </c>
      <c r="N199" s="221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140</v>
      </c>
      <c r="AT199" s="224" t="s">
        <v>135</v>
      </c>
      <c r="AU199" s="224" t="s">
        <v>81</v>
      </c>
      <c r="AY199" s="18" t="s">
        <v>133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79</v>
      </c>
      <c r="BK199" s="225">
        <f>ROUND(I199*H199,2)</f>
        <v>0</v>
      </c>
      <c r="BL199" s="18" t="s">
        <v>140</v>
      </c>
      <c r="BM199" s="224" t="s">
        <v>302</v>
      </c>
    </row>
    <row r="200" s="2" customFormat="1">
      <c r="A200" s="39"/>
      <c r="B200" s="40"/>
      <c r="C200" s="41"/>
      <c r="D200" s="226" t="s">
        <v>142</v>
      </c>
      <c r="E200" s="41"/>
      <c r="F200" s="227" t="s">
        <v>303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142</v>
      </c>
      <c r="AU200" s="18" t="s">
        <v>81</v>
      </c>
    </row>
    <row r="201" s="13" customFormat="1">
      <c r="A201" s="13"/>
      <c r="B201" s="232"/>
      <c r="C201" s="233"/>
      <c r="D201" s="226" t="s">
        <v>146</v>
      </c>
      <c r="E201" s="234" t="s">
        <v>19</v>
      </c>
      <c r="F201" s="235" t="s">
        <v>304</v>
      </c>
      <c r="G201" s="233"/>
      <c r="H201" s="236">
        <v>39.700000000000003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146</v>
      </c>
      <c r="AU201" s="242" t="s">
        <v>81</v>
      </c>
      <c r="AV201" s="13" t="s">
        <v>81</v>
      </c>
      <c r="AW201" s="13" t="s">
        <v>33</v>
      </c>
      <c r="AX201" s="13" t="s">
        <v>79</v>
      </c>
      <c r="AY201" s="242" t="s">
        <v>133</v>
      </c>
    </row>
    <row r="202" s="2" customFormat="1" ht="16.5" customHeight="1">
      <c r="A202" s="39"/>
      <c r="B202" s="40"/>
      <c r="C202" s="213" t="s">
        <v>305</v>
      </c>
      <c r="D202" s="213" t="s">
        <v>135</v>
      </c>
      <c r="E202" s="214" t="s">
        <v>306</v>
      </c>
      <c r="F202" s="215" t="s">
        <v>307</v>
      </c>
      <c r="G202" s="216" t="s">
        <v>138</v>
      </c>
      <c r="H202" s="217">
        <v>64</v>
      </c>
      <c r="I202" s="218"/>
      <c r="J202" s="219">
        <f>ROUND(I202*H202,2)</f>
        <v>0</v>
      </c>
      <c r="K202" s="215" t="s">
        <v>139</v>
      </c>
      <c r="L202" s="45"/>
      <c r="M202" s="220" t="s">
        <v>19</v>
      </c>
      <c r="N202" s="221" t="s">
        <v>43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140</v>
      </c>
      <c r="AT202" s="224" t="s">
        <v>135</v>
      </c>
      <c r="AU202" s="224" t="s">
        <v>81</v>
      </c>
      <c r="AY202" s="18" t="s">
        <v>133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79</v>
      </c>
      <c r="BK202" s="225">
        <f>ROUND(I202*H202,2)</f>
        <v>0</v>
      </c>
      <c r="BL202" s="18" t="s">
        <v>140</v>
      </c>
      <c r="BM202" s="224" t="s">
        <v>308</v>
      </c>
    </row>
    <row r="203" s="2" customFormat="1">
      <c r="A203" s="39"/>
      <c r="B203" s="40"/>
      <c r="C203" s="41"/>
      <c r="D203" s="226" t="s">
        <v>142</v>
      </c>
      <c r="E203" s="41"/>
      <c r="F203" s="227" t="s">
        <v>309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142</v>
      </c>
      <c r="AU203" s="18" t="s">
        <v>81</v>
      </c>
    </row>
    <row r="204" s="2" customFormat="1">
      <c r="A204" s="39"/>
      <c r="B204" s="40"/>
      <c r="C204" s="41"/>
      <c r="D204" s="226" t="s">
        <v>144</v>
      </c>
      <c r="E204" s="41"/>
      <c r="F204" s="231" t="s">
        <v>310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144</v>
      </c>
      <c r="AU204" s="18" t="s">
        <v>81</v>
      </c>
    </row>
    <row r="205" s="13" customFormat="1">
      <c r="A205" s="13"/>
      <c r="B205" s="232"/>
      <c r="C205" s="233"/>
      <c r="D205" s="226" t="s">
        <v>146</v>
      </c>
      <c r="E205" s="234" t="s">
        <v>19</v>
      </c>
      <c r="F205" s="235" t="s">
        <v>311</v>
      </c>
      <c r="G205" s="233"/>
      <c r="H205" s="236">
        <v>64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146</v>
      </c>
      <c r="AU205" s="242" t="s">
        <v>81</v>
      </c>
      <c r="AV205" s="13" t="s">
        <v>81</v>
      </c>
      <c r="AW205" s="13" t="s">
        <v>33</v>
      </c>
      <c r="AX205" s="13" t="s">
        <v>79</v>
      </c>
      <c r="AY205" s="242" t="s">
        <v>133</v>
      </c>
    </row>
    <row r="206" s="2" customFormat="1" ht="16.5" customHeight="1">
      <c r="A206" s="39"/>
      <c r="B206" s="40"/>
      <c r="C206" s="213" t="s">
        <v>312</v>
      </c>
      <c r="D206" s="213" t="s">
        <v>135</v>
      </c>
      <c r="E206" s="214" t="s">
        <v>313</v>
      </c>
      <c r="F206" s="215" t="s">
        <v>314</v>
      </c>
      <c r="G206" s="216" t="s">
        <v>138</v>
      </c>
      <c r="H206" s="217">
        <v>64</v>
      </c>
      <c r="I206" s="218"/>
      <c r="J206" s="219">
        <f>ROUND(I206*H206,2)</f>
        <v>0</v>
      </c>
      <c r="K206" s="215" t="s">
        <v>139</v>
      </c>
      <c r="L206" s="45"/>
      <c r="M206" s="220" t="s">
        <v>19</v>
      </c>
      <c r="N206" s="221" t="s">
        <v>43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140</v>
      </c>
      <c r="AT206" s="224" t="s">
        <v>135</v>
      </c>
      <c r="AU206" s="224" t="s">
        <v>81</v>
      </c>
      <c r="AY206" s="18" t="s">
        <v>133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79</v>
      </c>
      <c r="BK206" s="225">
        <f>ROUND(I206*H206,2)</f>
        <v>0</v>
      </c>
      <c r="BL206" s="18" t="s">
        <v>140</v>
      </c>
      <c r="BM206" s="224" t="s">
        <v>315</v>
      </c>
    </row>
    <row r="207" s="2" customFormat="1">
      <c r="A207" s="39"/>
      <c r="B207" s="40"/>
      <c r="C207" s="41"/>
      <c r="D207" s="226" t="s">
        <v>142</v>
      </c>
      <c r="E207" s="41"/>
      <c r="F207" s="227" t="s">
        <v>316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142</v>
      </c>
      <c r="AU207" s="18" t="s">
        <v>81</v>
      </c>
    </row>
    <row r="208" s="2" customFormat="1">
      <c r="A208" s="39"/>
      <c r="B208" s="40"/>
      <c r="C208" s="41"/>
      <c r="D208" s="226" t="s">
        <v>144</v>
      </c>
      <c r="E208" s="41"/>
      <c r="F208" s="231" t="s">
        <v>317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144</v>
      </c>
      <c r="AU208" s="18" t="s">
        <v>81</v>
      </c>
    </row>
    <row r="209" s="13" customFormat="1">
      <c r="A209" s="13"/>
      <c r="B209" s="232"/>
      <c r="C209" s="233"/>
      <c r="D209" s="226" t="s">
        <v>146</v>
      </c>
      <c r="E209" s="234" t="s">
        <v>19</v>
      </c>
      <c r="F209" s="235" t="s">
        <v>318</v>
      </c>
      <c r="G209" s="233"/>
      <c r="H209" s="236">
        <v>64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146</v>
      </c>
      <c r="AU209" s="242" t="s">
        <v>81</v>
      </c>
      <c r="AV209" s="13" t="s">
        <v>81</v>
      </c>
      <c r="AW209" s="13" t="s">
        <v>33</v>
      </c>
      <c r="AX209" s="13" t="s">
        <v>79</v>
      </c>
      <c r="AY209" s="242" t="s">
        <v>133</v>
      </c>
    </row>
    <row r="210" s="2" customFormat="1" ht="16.5" customHeight="1">
      <c r="A210" s="39"/>
      <c r="B210" s="40"/>
      <c r="C210" s="213" t="s">
        <v>319</v>
      </c>
      <c r="D210" s="213" t="s">
        <v>135</v>
      </c>
      <c r="E210" s="214" t="s">
        <v>320</v>
      </c>
      <c r="F210" s="215" t="s">
        <v>321</v>
      </c>
      <c r="G210" s="216" t="s">
        <v>138</v>
      </c>
      <c r="H210" s="217">
        <v>69.599999999999994</v>
      </c>
      <c r="I210" s="218"/>
      <c r="J210" s="219">
        <f>ROUND(I210*H210,2)</f>
        <v>0</v>
      </c>
      <c r="K210" s="215" t="s">
        <v>139</v>
      </c>
      <c r="L210" s="45"/>
      <c r="M210" s="220" t="s">
        <v>19</v>
      </c>
      <c r="N210" s="221" t="s">
        <v>43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140</v>
      </c>
      <c r="AT210" s="224" t="s">
        <v>135</v>
      </c>
      <c r="AU210" s="224" t="s">
        <v>81</v>
      </c>
      <c r="AY210" s="18" t="s">
        <v>133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140</v>
      </c>
      <c r="BM210" s="224" t="s">
        <v>322</v>
      </c>
    </row>
    <row r="211" s="2" customFormat="1">
      <c r="A211" s="39"/>
      <c r="B211" s="40"/>
      <c r="C211" s="41"/>
      <c r="D211" s="226" t="s">
        <v>142</v>
      </c>
      <c r="E211" s="41"/>
      <c r="F211" s="227" t="s">
        <v>323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142</v>
      </c>
      <c r="AU211" s="18" t="s">
        <v>81</v>
      </c>
    </row>
    <row r="212" s="13" customFormat="1">
      <c r="A212" s="13"/>
      <c r="B212" s="232"/>
      <c r="C212" s="233"/>
      <c r="D212" s="226" t="s">
        <v>146</v>
      </c>
      <c r="E212" s="234" t="s">
        <v>19</v>
      </c>
      <c r="F212" s="235" t="s">
        <v>311</v>
      </c>
      <c r="G212" s="233"/>
      <c r="H212" s="236">
        <v>64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146</v>
      </c>
      <c r="AU212" s="242" t="s">
        <v>81</v>
      </c>
      <c r="AV212" s="13" t="s">
        <v>81</v>
      </c>
      <c r="AW212" s="13" t="s">
        <v>33</v>
      </c>
      <c r="AX212" s="13" t="s">
        <v>72</v>
      </c>
      <c r="AY212" s="242" t="s">
        <v>133</v>
      </c>
    </row>
    <row r="213" s="13" customFormat="1">
      <c r="A213" s="13"/>
      <c r="B213" s="232"/>
      <c r="C213" s="233"/>
      <c r="D213" s="226" t="s">
        <v>146</v>
      </c>
      <c r="E213" s="234" t="s">
        <v>19</v>
      </c>
      <c r="F213" s="235" t="s">
        <v>324</v>
      </c>
      <c r="G213" s="233"/>
      <c r="H213" s="236">
        <v>5.5999999999999996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146</v>
      </c>
      <c r="AU213" s="242" t="s">
        <v>81</v>
      </c>
      <c r="AV213" s="13" t="s">
        <v>81</v>
      </c>
      <c r="AW213" s="13" t="s">
        <v>33</v>
      </c>
      <c r="AX213" s="13" t="s">
        <v>72</v>
      </c>
      <c r="AY213" s="242" t="s">
        <v>133</v>
      </c>
    </row>
    <row r="214" s="14" customFormat="1">
      <c r="A214" s="14"/>
      <c r="B214" s="243"/>
      <c r="C214" s="244"/>
      <c r="D214" s="226" t="s">
        <v>146</v>
      </c>
      <c r="E214" s="245" t="s">
        <v>19</v>
      </c>
      <c r="F214" s="246" t="s">
        <v>154</v>
      </c>
      <c r="G214" s="244"/>
      <c r="H214" s="247">
        <v>69.599999999999994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146</v>
      </c>
      <c r="AU214" s="253" t="s">
        <v>81</v>
      </c>
      <c r="AV214" s="14" t="s">
        <v>140</v>
      </c>
      <c r="AW214" s="14" t="s">
        <v>33</v>
      </c>
      <c r="AX214" s="14" t="s">
        <v>79</v>
      </c>
      <c r="AY214" s="253" t="s">
        <v>133</v>
      </c>
    </row>
    <row r="215" s="2" customFormat="1" ht="16.5" customHeight="1">
      <c r="A215" s="39"/>
      <c r="B215" s="40"/>
      <c r="C215" s="213" t="s">
        <v>325</v>
      </c>
      <c r="D215" s="213" t="s">
        <v>135</v>
      </c>
      <c r="E215" s="214" t="s">
        <v>326</v>
      </c>
      <c r="F215" s="215" t="s">
        <v>327</v>
      </c>
      <c r="G215" s="216" t="s">
        <v>138</v>
      </c>
      <c r="H215" s="217">
        <v>66.799999999999997</v>
      </c>
      <c r="I215" s="218"/>
      <c r="J215" s="219">
        <f>ROUND(I215*H215,2)</f>
        <v>0</v>
      </c>
      <c r="K215" s="215" t="s">
        <v>19</v>
      </c>
      <c r="L215" s="45"/>
      <c r="M215" s="220" t="s">
        <v>19</v>
      </c>
      <c r="N215" s="221" t="s">
        <v>43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140</v>
      </c>
      <c r="AT215" s="224" t="s">
        <v>135</v>
      </c>
      <c r="AU215" s="224" t="s">
        <v>81</v>
      </c>
      <c r="AY215" s="18" t="s">
        <v>133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140</v>
      </c>
      <c r="BM215" s="224" t="s">
        <v>328</v>
      </c>
    </row>
    <row r="216" s="2" customFormat="1">
      <c r="A216" s="39"/>
      <c r="B216" s="40"/>
      <c r="C216" s="41"/>
      <c r="D216" s="226" t="s">
        <v>142</v>
      </c>
      <c r="E216" s="41"/>
      <c r="F216" s="227" t="s">
        <v>329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142</v>
      </c>
      <c r="AU216" s="18" t="s">
        <v>81</v>
      </c>
    </row>
    <row r="217" s="2" customFormat="1">
      <c r="A217" s="39"/>
      <c r="B217" s="40"/>
      <c r="C217" s="41"/>
      <c r="D217" s="226" t="s">
        <v>144</v>
      </c>
      <c r="E217" s="41"/>
      <c r="F217" s="231" t="s">
        <v>330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144</v>
      </c>
      <c r="AU217" s="18" t="s">
        <v>81</v>
      </c>
    </row>
    <row r="218" s="13" customFormat="1">
      <c r="A218" s="13"/>
      <c r="B218" s="232"/>
      <c r="C218" s="233"/>
      <c r="D218" s="226" t="s">
        <v>146</v>
      </c>
      <c r="E218" s="234" t="s">
        <v>19</v>
      </c>
      <c r="F218" s="235" t="s">
        <v>311</v>
      </c>
      <c r="G218" s="233"/>
      <c r="H218" s="236">
        <v>64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146</v>
      </c>
      <c r="AU218" s="242" t="s">
        <v>81</v>
      </c>
      <c r="AV218" s="13" t="s">
        <v>81</v>
      </c>
      <c r="AW218" s="13" t="s">
        <v>33</v>
      </c>
      <c r="AX218" s="13" t="s">
        <v>72</v>
      </c>
      <c r="AY218" s="242" t="s">
        <v>133</v>
      </c>
    </row>
    <row r="219" s="13" customFormat="1">
      <c r="A219" s="13"/>
      <c r="B219" s="232"/>
      <c r="C219" s="233"/>
      <c r="D219" s="226" t="s">
        <v>146</v>
      </c>
      <c r="E219" s="234" t="s">
        <v>19</v>
      </c>
      <c r="F219" s="235" t="s">
        <v>168</v>
      </c>
      <c r="G219" s="233"/>
      <c r="H219" s="236">
        <v>2.7999999999999998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146</v>
      </c>
      <c r="AU219" s="242" t="s">
        <v>81</v>
      </c>
      <c r="AV219" s="13" t="s">
        <v>81</v>
      </c>
      <c r="AW219" s="13" t="s">
        <v>33</v>
      </c>
      <c r="AX219" s="13" t="s">
        <v>72</v>
      </c>
      <c r="AY219" s="242" t="s">
        <v>133</v>
      </c>
    </row>
    <row r="220" s="14" customFormat="1">
      <c r="A220" s="14"/>
      <c r="B220" s="243"/>
      <c r="C220" s="244"/>
      <c r="D220" s="226" t="s">
        <v>146</v>
      </c>
      <c r="E220" s="245" t="s">
        <v>19</v>
      </c>
      <c r="F220" s="246" t="s">
        <v>154</v>
      </c>
      <c r="G220" s="244"/>
      <c r="H220" s="247">
        <v>66.799999999999997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146</v>
      </c>
      <c r="AU220" s="253" t="s">
        <v>81</v>
      </c>
      <c r="AV220" s="14" t="s">
        <v>140</v>
      </c>
      <c r="AW220" s="14" t="s">
        <v>33</v>
      </c>
      <c r="AX220" s="14" t="s">
        <v>79</v>
      </c>
      <c r="AY220" s="253" t="s">
        <v>133</v>
      </c>
    </row>
    <row r="221" s="2" customFormat="1" ht="16.5" customHeight="1">
      <c r="A221" s="39"/>
      <c r="B221" s="40"/>
      <c r="C221" s="213" t="s">
        <v>331</v>
      </c>
      <c r="D221" s="213" t="s">
        <v>135</v>
      </c>
      <c r="E221" s="214" t="s">
        <v>332</v>
      </c>
      <c r="F221" s="215" t="s">
        <v>333</v>
      </c>
      <c r="G221" s="216" t="s">
        <v>138</v>
      </c>
      <c r="H221" s="217">
        <v>66.799999999999997</v>
      </c>
      <c r="I221" s="218"/>
      <c r="J221" s="219">
        <f>ROUND(I221*H221,2)</f>
        <v>0</v>
      </c>
      <c r="K221" s="215" t="s">
        <v>19</v>
      </c>
      <c r="L221" s="45"/>
      <c r="M221" s="220" t="s">
        <v>19</v>
      </c>
      <c r="N221" s="221" t="s">
        <v>43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140</v>
      </c>
      <c r="AT221" s="224" t="s">
        <v>135</v>
      </c>
      <c r="AU221" s="224" t="s">
        <v>81</v>
      </c>
      <c r="AY221" s="18" t="s">
        <v>133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140</v>
      </c>
      <c r="BM221" s="224" t="s">
        <v>334</v>
      </c>
    </row>
    <row r="222" s="2" customFormat="1">
      <c r="A222" s="39"/>
      <c r="B222" s="40"/>
      <c r="C222" s="41"/>
      <c r="D222" s="226" t="s">
        <v>142</v>
      </c>
      <c r="E222" s="41"/>
      <c r="F222" s="227" t="s">
        <v>335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142</v>
      </c>
      <c r="AU222" s="18" t="s">
        <v>81</v>
      </c>
    </row>
    <row r="223" s="2" customFormat="1">
      <c r="A223" s="39"/>
      <c r="B223" s="40"/>
      <c r="C223" s="41"/>
      <c r="D223" s="226" t="s">
        <v>144</v>
      </c>
      <c r="E223" s="41"/>
      <c r="F223" s="231" t="s">
        <v>336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144</v>
      </c>
      <c r="AU223" s="18" t="s">
        <v>81</v>
      </c>
    </row>
    <row r="224" s="13" customFormat="1">
      <c r="A224" s="13"/>
      <c r="B224" s="232"/>
      <c r="C224" s="233"/>
      <c r="D224" s="226" t="s">
        <v>146</v>
      </c>
      <c r="E224" s="234" t="s">
        <v>19</v>
      </c>
      <c r="F224" s="235" t="s">
        <v>311</v>
      </c>
      <c r="G224" s="233"/>
      <c r="H224" s="236">
        <v>64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146</v>
      </c>
      <c r="AU224" s="242" t="s">
        <v>81</v>
      </c>
      <c r="AV224" s="13" t="s">
        <v>81</v>
      </c>
      <c r="AW224" s="13" t="s">
        <v>33</v>
      </c>
      <c r="AX224" s="13" t="s">
        <v>72</v>
      </c>
      <c r="AY224" s="242" t="s">
        <v>133</v>
      </c>
    </row>
    <row r="225" s="13" customFormat="1">
      <c r="A225" s="13"/>
      <c r="B225" s="232"/>
      <c r="C225" s="233"/>
      <c r="D225" s="226" t="s">
        <v>146</v>
      </c>
      <c r="E225" s="234" t="s">
        <v>19</v>
      </c>
      <c r="F225" s="235" t="s">
        <v>168</v>
      </c>
      <c r="G225" s="233"/>
      <c r="H225" s="236">
        <v>2.7999999999999998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146</v>
      </c>
      <c r="AU225" s="242" t="s">
        <v>81</v>
      </c>
      <c r="AV225" s="13" t="s">
        <v>81</v>
      </c>
      <c r="AW225" s="13" t="s">
        <v>33</v>
      </c>
      <c r="AX225" s="13" t="s">
        <v>72</v>
      </c>
      <c r="AY225" s="242" t="s">
        <v>133</v>
      </c>
    </row>
    <row r="226" s="14" customFormat="1">
      <c r="A226" s="14"/>
      <c r="B226" s="243"/>
      <c r="C226" s="244"/>
      <c r="D226" s="226" t="s">
        <v>146</v>
      </c>
      <c r="E226" s="245" t="s">
        <v>19</v>
      </c>
      <c r="F226" s="246" t="s">
        <v>154</v>
      </c>
      <c r="G226" s="244"/>
      <c r="H226" s="247">
        <v>66.799999999999997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146</v>
      </c>
      <c r="AU226" s="253" t="s">
        <v>81</v>
      </c>
      <c r="AV226" s="14" t="s">
        <v>140</v>
      </c>
      <c r="AW226" s="14" t="s">
        <v>33</v>
      </c>
      <c r="AX226" s="14" t="s">
        <v>79</v>
      </c>
      <c r="AY226" s="253" t="s">
        <v>133</v>
      </c>
    </row>
    <row r="227" s="2" customFormat="1" ht="16.5" customHeight="1">
      <c r="A227" s="39"/>
      <c r="B227" s="40"/>
      <c r="C227" s="213" t="s">
        <v>337</v>
      </c>
      <c r="D227" s="213" t="s">
        <v>135</v>
      </c>
      <c r="E227" s="214" t="s">
        <v>338</v>
      </c>
      <c r="F227" s="215" t="s">
        <v>339</v>
      </c>
      <c r="G227" s="216" t="s">
        <v>138</v>
      </c>
      <c r="H227" s="217">
        <v>177</v>
      </c>
      <c r="I227" s="218"/>
      <c r="J227" s="219">
        <f>ROUND(I227*H227,2)</f>
        <v>0</v>
      </c>
      <c r="K227" s="215" t="s">
        <v>139</v>
      </c>
      <c r="L227" s="45"/>
      <c r="M227" s="220" t="s">
        <v>19</v>
      </c>
      <c r="N227" s="221" t="s">
        <v>43</v>
      </c>
      <c r="O227" s="85"/>
      <c r="P227" s="222">
        <f>O227*H227</f>
        <v>0</v>
      </c>
      <c r="Q227" s="222">
        <v>0.084250000000000005</v>
      </c>
      <c r="R227" s="222">
        <f>Q227*H227</f>
        <v>14.91225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140</v>
      </c>
      <c r="AT227" s="224" t="s">
        <v>135</v>
      </c>
      <c r="AU227" s="224" t="s">
        <v>81</v>
      </c>
      <c r="AY227" s="18" t="s">
        <v>133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79</v>
      </c>
      <c r="BK227" s="225">
        <f>ROUND(I227*H227,2)</f>
        <v>0</v>
      </c>
      <c r="BL227" s="18" t="s">
        <v>140</v>
      </c>
      <c r="BM227" s="224" t="s">
        <v>340</v>
      </c>
    </row>
    <row r="228" s="2" customFormat="1">
      <c r="A228" s="39"/>
      <c r="B228" s="40"/>
      <c r="C228" s="41"/>
      <c r="D228" s="226" t="s">
        <v>142</v>
      </c>
      <c r="E228" s="41"/>
      <c r="F228" s="227" t="s">
        <v>341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142</v>
      </c>
      <c r="AU228" s="18" t="s">
        <v>81</v>
      </c>
    </row>
    <row r="229" s="2" customFormat="1">
      <c r="A229" s="39"/>
      <c r="B229" s="40"/>
      <c r="C229" s="41"/>
      <c r="D229" s="226" t="s">
        <v>144</v>
      </c>
      <c r="E229" s="41"/>
      <c r="F229" s="231" t="s">
        <v>342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144</v>
      </c>
      <c r="AU229" s="18" t="s">
        <v>81</v>
      </c>
    </row>
    <row r="230" s="13" customFormat="1">
      <c r="A230" s="13"/>
      <c r="B230" s="232"/>
      <c r="C230" s="233"/>
      <c r="D230" s="226" t="s">
        <v>146</v>
      </c>
      <c r="E230" s="234" t="s">
        <v>19</v>
      </c>
      <c r="F230" s="235" t="s">
        <v>343</v>
      </c>
      <c r="G230" s="233"/>
      <c r="H230" s="236">
        <v>177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146</v>
      </c>
      <c r="AU230" s="242" t="s">
        <v>81</v>
      </c>
      <c r="AV230" s="13" t="s">
        <v>81</v>
      </c>
      <c r="AW230" s="13" t="s">
        <v>33</v>
      </c>
      <c r="AX230" s="13" t="s">
        <v>79</v>
      </c>
      <c r="AY230" s="242" t="s">
        <v>133</v>
      </c>
    </row>
    <row r="231" s="2" customFormat="1" ht="16.5" customHeight="1">
      <c r="A231" s="39"/>
      <c r="B231" s="40"/>
      <c r="C231" s="254" t="s">
        <v>344</v>
      </c>
      <c r="D231" s="254" t="s">
        <v>250</v>
      </c>
      <c r="E231" s="255" t="s">
        <v>345</v>
      </c>
      <c r="F231" s="256" t="s">
        <v>346</v>
      </c>
      <c r="G231" s="257" t="s">
        <v>138</v>
      </c>
      <c r="H231" s="258">
        <v>175.5</v>
      </c>
      <c r="I231" s="259"/>
      <c r="J231" s="260">
        <f>ROUND(I231*H231,2)</f>
        <v>0</v>
      </c>
      <c r="K231" s="256" t="s">
        <v>139</v>
      </c>
      <c r="L231" s="261"/>
      <c r="M231" s="262" t="s">
        <v>19</v>
      </c>
      <c r="N231" s="263" t="s">
        <v>43</v>
      </c>
      <c r="O231" s="85"/>
      <c r="P231" s="222">
        <f>O231*H231</f>
        <v>0</v>
      </c>
      <c r="Q231" s="222">
        <v>0.13100000000000001</v>
      </c>
      <c r="R231" s="222">
        <f>Q231*H231</f>
        <v>22.990500000000001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192</v>
      </c>
      <c r="AT231" s="224" t="s">
        <v>250</v>
      </c>
      <c r="AU231" s="224" t="s">
        <v>81</v>
      </c>
      <c r="AY231" s="18" t="s">
        <v>133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79</v>
      </c>
      <c r="BK231" s="225">
        <f>ROUND(I231*H231,2)</f>
        <v>0</v>
      </c>
      <c r="BL231" s="18" t="s">
        <v>140</v>
      </c>
      <c r="BM231" s="224" t="s">
        <v>347</v>
      </c>
    </row>
    <row r="232" s="2" customFormat="1">
      <c r="A232" s="39"/>
      <c r="B232" s="40"/>
      <c r="C232" s="41"/>
      <c r="D232" s="226" t="s">
        <v>142</v>
      </c>
      <c r="E232" s="41"/>
      <c r="F232" s="227" t="s">
        <v>346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142</v>
      </c>
      <c r="AU232" s="18" t="s">
        <v>81</v>
      </c>
    </row>
    <row r="233" s="13" customFormat="1">
      <c r="A233" s="13"/>
      <c r="B233" s="232"/>
      <c r="C233" s="233"/>
      <c r="D233" s="226" t="s">
        <v>146</v>
      </c>
      <c r="E233" s="234" t="s">
        <v>19</v>
      </c>
      <c r="F233" s="235" t="s">
        <v>348</v>
      </c>
      <c r="G233" s="233"/>
      <c r="H233" s="236">
        <v>175.5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146</v>
      </c>
      <c r="AU233" s="242" t="s">
        <v>81</v>
      </c>
      <c r="AV233" s="13" t="s">
        <v>81</v>
      </c>
      <c r="AW233" s="13" t="s">
        <v>33</v>
      </c>
      <c r="AX233" s="13" t="s">
        <v>79</v>
      </c>
      <c r="AY233" s="242" t="s">
        <v>133</v>
      </c>
    </row>
    <row r="234" s="2" customFormat="1" ht="16.5" customHeight="1">
      <c r="A234" s="39"/>
      <c r="B234" s="40"/>
      <c r="C234" s="254" t="s">
        <v>349</v>
      </c>
      <c r="D234" s="254" t="s">
        <v>250</v>
      </c>
      <c r="E234" s="255" t="s">
        <v>350</v>
      </c>
      <c r="F234" s="256" t="s">
        <v>351</v>
      </c>
      <c r="G234" s="257" t="s">
        <v>138</v>
      </c>
      <c r="H234" s="258">
        <v>1.5</v>
      </c>
      <c r="I234" s="259"/>
      <c r="J234" s="260">
        <f>ROUND(I234*H234,2)</f>
        <v>0</v>
      </c>
      <c r="K234" s="256" t="s">
        <v>139</v>
      </c>
      <c r="L234" s="261"/>
      <c r="M234" s="262" t="s">
        <v>19</v>
      </c>
      <c r="N234" s="263" t="s">
        <v>43</v>
      </c>
      <c r="O234" s="85"/>
      <c r="P234" s="222">
        <f>O234*H234</f>
        <v>0</v>
      </c>
      <c r="Q234" s="222">
        <v>0.13100000000000001</v>
      </c>
      <c r="R234" s="222">
        <f>Q234*H234</f>
        <v>0.19650000000000001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192</v>
      </c>
      <c r="AT234" s="224" t="s">
        <v>250</v>
      </c>
      <c r="AU234" s="224" t="s">
        <v>81</v>
      </c>
      <c r="AY234" s="18" t="s">
        <v>133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79</v>
      </c>
      <c r="BK234" s="225">
        <f>ROUND(I234*H234,2)</f>
        <v>0</v>
      </c>
      <c r="BL234" s="18" t="s">
        <v>140</v>
      </c>
      <c r="BM234" s="224" t="s">
        <v>352</v>
      </c>
    </row>
    <row r="235" s="2" customFormat="1">
      <c r="A235" s="39"/>
      <c r="B235" s="40"/>
      <c r="C235" s="41"/>
      <c r="D235" s="226" t="s">
        <v>142</v>
      </c>
      <c r="E235" s="41"/>
      <c r="F235" s="227" t="s">
        <v>351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142</v>
      </c>
      <c r="AU235" s="18" t="s">
        <v>81</v>
      </c>
    </row>
    <row r="236" s="13" customFormat="1">
      <c r="A236" s="13"/>
      <c r="B236" s="232"/>
      <c r="C236" s="233"/>
      <c r="D236" s="226" t="s">
        <v>146</v>
      </c>
      <c r="E236" s="234" t="s">
        <v>19</v>
      </c>
      <c r="F236" s="235" t="s">
        <v>353</v>
      </c>
      <c r="G236" s="233"/>
      <c r="H236" s="236">
        <v>1.5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146</v>
      </c>
      <c r="AU236" s="242" t="s">
        <v>81</v>
      </c>
      <c r="AV236" s="13" t="s">
        <v>81</v>
      </c>
      <c r="AW236" s="13" t="s">
        <v>33</v>
      </c>
      <c r="AX236" s="13" t="s">
        <v>79</v>
      </c>
      <c r="AY236" s="242" t="s">
        <v>133</v>
      </c>
    </row>
    <row r="237" s="2" customFormat="1" ht="16.5" customHeight="1">
      <c r="A237" s="39"/>
      <c r="B237" s="40"/>
      <c r="C237" s="213" t="s">
        <v>354</v>
      </c>
      <c r="D237" s="213" t="s">
        <v>135</v>
      </c>
      <c r="E237" s="214" t="s">
        <v>355</v>
      </c>
      <c r="F237" s="215" t="s">
        <v>356</v>
      </c>
      <c r="G237" s="216" t="s">
        <v>138</v>
      </c>
      <c r="H237" s="217">
        <v>44.899999999999999</v>
      </c>
      <c r="I237" s="218"/>
      <c r="J237" s="219">
        <f>ROUND(I237*H237,2)</f>
        <v>0</v>
      </c>
      <c r="K237" s="215" t="s">
        <v>139</v>
      </c>
      <c r="L237" s="45"/>
      <c r="M237" s="220" t="s">
        <v>19</v>
      </c>
      <c r="N237" s="221" t="s">
        <v>43</v>
      </c>
      <c r="O237" s="85"/>
      <c r="P237" s="222">
        <f>O237*H237</f>
        <v>0</v>
      </c>
      <c r="Q237" s="222">
        <v>0.085650000000000004</v>
      </c>
      <c r="R237" s="222">
        <f>Q237*H237</f>
        <v>3.845685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140</v>
      </c>
      <c r="AT237" s="224" t="s">
        <v>135</v>
      </c>
      <c r="AU237" s="224" t="s">
        <v>81</v>
      </c>
      <c r="AY237" s="18" t="s">
        <v>133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79</v>
      </c>
      <c r="BK237" s="225">
        <f>ROUND(I237*H237,2)</f>
        <v>0</v>
      </c>
      <c r="BL237" s="18" t="s">
        <v>140</v>
      </c>
      <c r="BM237" s="224" t="s">
        <v>357</v>
      </c>
    </row>
    <row r="238" s="2" customFormat="1">
      <c r="A238" s="39"/>
      <c r="B238" s="40"/>
      <c r="C238" s="41"/>
      <c r="D238" s="226" t="s">
        <v>142</v>
      </c>
      <c r="E238" s="41"/>
      <c r="F238" s="227" t="s">
        <v>358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142</v>
      </c>
      <c r="AU238" s="18" t="s">
        <v>81</v>
      </c>
    </row>
    <row r="239" s="2" customFormat="1">
      <c r="A239" s="39"/>
      <c r="B239" s="40"/>
      <c r="C239" s="41"/>
      <c r="D239" s="226" t="s">
        <v>144</v>
      </c>
      <c r="E239" s="41"/>
      <c r="F239" s="231" t="s">
        <v>342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144</v>
      </c>
      <c r="AU239" s="18" t="s">
        <v>81</v>
      </c>
    </row>
    <row r="240" s="13" customFormat="1">
      <c r="A240" s="13"/>
      <c r="B240" s="232"/>
      <c r="C240" s="233"/>
      <c r="D240" s="226" t="s">
        <v>146</v>
      </c>
      <c r="E240" s="234" t="s">
        <v>19</v>
      </c>
      <c r="F240" s="235" t="s">
        <v>359</v>
      </c>
      <c r="G240" s="233"/>
      <c r="H240" s="236">
        <v>39.700000000000003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146</v>
      </c>
      <c r="AU240" s="242" t="s">
        <v>81</v>
      </c>
      <c r="AV240" s="13" t="s">
        <v>81</v>
      </c>
      <c r="AW240" s="13" t="s">
        <v>33</v>
      </c>
      <c r="AX240" s="13" t="s">
        <v>72</v>
      </c>
      <c r="AY240" s="242" t="s">
        <v>133</v>
      </c>
    </row>
    <row r="241" s="13" customFormat="1">
      <c r="A241" s="13"/>
      <c r="B241" s="232"/>
      <c r="C241" s="233"/>
      <c r="D241" s="226" t="s">
        <v>146</v>
      </c>
      <c r="E241" s="234" t="s">
        <v>19</v>
      </c>
      <c r="F241" s="235" t="s">
        <v>360</v>
      </c>
      <c r="G241" s="233"/>
      <c r="H241" s="236">
        <v>5.2000000000000002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146</v>
      </c>
      <c r="AU241" s="242" t="s">
        <v>81</v>
      </c>
      <c r="AV241" s="13" t="s">
        <v>81</v>
      </c>
      <c r="AW241" s="13" t="s">
        <v>33</v>
      </c>
      <c r="AX241" s="13" t="s">
        <v>72</v>
      </c>
      <c r="AY241" s="242" t="s">
        <v>133</v>
      </c>
    </row>
    <row r="242" s="14" customFormat="1">
      <c r="A242" s="14"/>
      <c r="B242" s="243"/>
      <c r="C242" s="244"/>
      <c r="D242" s="226" t="s">
        <v>146</v>
      </c>
      <c r="E242" s="245" t="s">
        <v>19</v>
      </c>
      <c r="F242" s="246" t="s">
        <v>154</v>
      </c>
      <c r="G242" s="244"/>
      <c r="H242" s="247">
        <v>44.899999999999999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146</v>
      </c>
      <c r="AU242" s="253" t="s">
        <v>81</v>
      </c>
      <c r="AV242" s="14" t="s">
        <v>140</v>
      </c>
      <c r="AW242" s="14" t="s">
        <v>33</v>
      </c>
      <c r="AX242" s="14" t="s">
        <v>79</v>
      </c>
      <c r="AY242" s="253" t="s">
        <v>133</v>
      </c>
    </row>
    <row r="243" s="2" customFormat="1" ht="16.5" customHeight="1">
      <c r="A243" s="39"/>
      <c r="B243" s="40"/>
      <c r="C243" s="254" t="s">
        <v>361</v>
      </c>
      <c r="D243" s="254" t="s">
        <v>250</v>
      </c>
      <c r="E243" s="255" t="s">
        <v>362</v>
      </c>
      <c r="F243" s="256" t="s">
        <v>363</v>
      </c>
      <c r="G243" s="257" t="s">
        <v>138</v>
      </c>
      <c r="H243" s="258">
        <v>29.399999999999999</v>
      </c>
      <c r="I243" s="259"/>
      <c r="J243" s="260">
        <f>ROUND(I243*H243,2)</f>
        <v>0</v>
      </c>
      <c r="K243" s="256" t="s">
        <v>139</v>
      </c>
      <c r="L243" s="261"/>
      <c r="M243" s="262" t="s">
        <v>19</v>
      </c>
      <c r="N243" s="263" t="s">
        <v>43</v>
      </c>
      <c r="O243" s="85"/>
      <c r="P243" s="222">
        <f>O243*H243</f>
        <v>0</v>
      </c>
      <c r="Q243" s="222">
        <v>0.17599999999999999</v>
      </c>
      <c r="R243" s="222">
        <f>Q243*H243</f>
        <v>5.1743999999999994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192</v>
      </c>
      <c r="AT243" s="224" t="s">
        <v>250</v>
      </c>
      <c r="AU243" s="224" t="s">
        <v>81</v>
      </c>
      <c r="AY243" s="18" t="s">
        <v>133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79</v>
      </c>
      <c r="BK243" s="225">
        <f>ROUND(I243*H243,2)</f>
        <v>0</v>
      </c>
      <c r="BL243" s="18" t="s">
        <v>140</v>
      </c>
      <c r="BM243" s="224" t="s">
        <v>364</v>
      </c>
    </row>
    <row r="244" s="2" customFormat="1">
      <c r="A244" s="39"/>
      <c r="B244" s="40"/>
      <c r="C244" s="41"/>
      <c r="D244" s="226" t="s">
        <v>142</v>
      </c>
      <c r="E244" s="41"/>
      <c r="F244" s="227" t="s">
        <v>363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142</v>
      </c>
      <c r="AU244" s="18" t="s">
        <v>81</v>
      </c>
    </row>
    <row r="245" s="13" customFormat="1">
      <c r="A245" s="13"/>
      <c r="B245" s="232"/>
      <c r="C245" s="233"/>
      <c r="D245" s="226" t="s">
        <v>146</v>
      </c>
      <c r="E245" s="234" t="s">
        <v>19</v>
      </c>
      <c r="F245" s="235" t="s">
        <v>365</v>
      </c>
      <c r="G245" s="233"/>
      <c r="H245" s="236">
        <v>29.399999999999999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146</v>
      </c>
      <c r="AU245" s="242" t="s">
        <v>81</v>
      </c>
      <c r="AV245" s="13" t="s">
        <v>81</v>
      </c>
      <c r="AW245" s="13" t="s">
        <v>33</v>
      </c>
      <c r="AX245" s="13" t="s">
        <v>79</v>
      </c>
      <c r="AY245" s="242" t="s">
        <v>133</v>
      </c>
    </row>
    <row r="246" s="2" customFormat="1" ht="16.5" customHeight="1">
      <c r="A246" s="39"/>
      <c r="B246" s="40"/>
      <c r="C246" s="254" t="s">
        <v>366</v>
      </c>
      <c r="D246" s="254" t="s">
        <v>250</v>
      </c>
      <c r="E246" s="255" t="s">
        <v>367</v>
      </c>
      <c r="F246" s="256" t="s">
        <v>368</v>
      </c>
      <c r="G246" s="257" t="s">
        <v>138</v>
      </c>
      <c r="H246" s="258">
        <v>10.300000000000001</v>
      </c>
      <c r="I246" s="259"/>
      <c r="J246" s="260">
        <f>ROUND(I246*H246,2)</f>
        <v>0</v>
      </c>
      <c r="K246" s="256" t="s">
        <v>139</v>
      </c>
      <c r="L246" s="261"/>
      <c r="M246" s="262" t="s">
        <v>19</v>
      </c>
      <c r="N246" s="263" t="s">
        <v>43</v>
      </c>
      <c r="O246" s="85"/>
      <c r="P246" s="222">
        <f>O246*H246</f>
        <v>0</v>
      </c>
      <c r="Q246" s="222">
        <v>0.17499999999999999</v>
      </c>
      <c r="R246" s="222">
        <f>Q246*H246</f>
        <v>1.8025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192</v>
      </c>
      <c r="AT246" s="224" t="s">
        <v>250</v>
      </c>
      <c r="AU246" s="224" t="s">
        <v>81</v>
      </c>
      <c r="AY246" s="18" t="s">
        <v>133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140</v>
      </c>
      <c r="BM246" s="224" t="s">
        <v>369</v>
      </c>
    </row>
    <row r="247" s="2" customFormat="1">
      <c r="A247" s="39"/>
      <c r="B247" s="40"/>
      <c r="C247" s="41"/>
      <c r="D247" s="226" t="s">
        <v>142</v>
      </c>
      <c r="E247" s="41"/>
      <c r="F247" s="227" t="s">
        <v>368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142</v>
      </c>
      <c r="AU247" s="18" t="s">
        <v>81</v>
      </c>
    </row>
    <row r="248" s="13" customFormat="1">
      <c r="A248" s="13"/>
      <c r="B248" s="232"/>
      <c r="C248" s="233"/>
      <c r="D248" s="226" t="s">
        <v>146</v>
      </c>
      <c r="E248" s="234" t="s">
        <v>19</v>
      </c>
      <c r="F248" s="235" t="s">
        <v>370</v>
      </c>
      <c r="G248" s="233"/>
      <c r="H248" s="236">
        <v>10.300000000000001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146</v>
      </c>
      <c r="AU248" s="242" t="s">
        <v>81</v>
      </c>
      <c r="AV248" s="13" t="s">
        <v>81</v>
      </c>
      <c r="AW248" s="13" t="s">
        <v>33</v>
      </c>
      <c r="AX248" s="13" t="s">
        <v>79</v>
      </c>
      <c r="AY248" s="242" t="s">
        <v>133</v>
      </c>
    </row>
    <row r="249" s="2" customFormat="1" ht="16.5" customHeight="1">
      <c r="A249" s="39"/>
      <c r="B249" s="40"/>
      <c r="C249" s="213" t="s">
        <v>371</v>
      </c>
      <c r="D249" s="213" t="s">
        <v>135</v>
      </c>
      <c r="E249" s="214" t="s">
        <v>372</v>
      </c>
      <c r="F249" s="215" t="s">
        <v>373</v>
      </c>
      <c r="G249" s="216" t="s">
        <v>187</v>
      </c>
      <c r="H249" s="217">
        <v>132.5</v>
      </c>
      <c r="I249" s="218"/>
      <c r="J249" s="219">
        <f>ROUND(I249*H249,2)</f>
        <v>0</v>
      </c>
      <c r="K249" s="215" t="s">
        <v>139</v>
      </c>
      <c r="L249" s="45"/>
      <c r="M249" s="220" t="s">
        <v>19</v>
      </c>
      <c r="N249" s="221" t="s">
        <v>43</v>
      </c>
      <c r="O249" s="85"/>
      <c r="P249" s="222">
        <f>O249*H249</f>
        <v>0</v>
      </c>
      <c r="Q249" s="222">
        <v>0.0035999999999999999</v>
      </c>
      <c r="R249" s="222">
        <f>Q249*H249</f>
        <v>0.47699999999999998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140</v>
      </c>
      <c r="AT249" s="224" t="s">
        <v>135</v>
      </c>
      <c r="AU249" s="224" t="s">
        <v>81</v>
      </c>
      <c r="AY249" s="18" t="s">
        <v>133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79</v>
      </c>
      <c r="BK249" s="225">
        <f>ROUND(I249*H249,2)</f>
        <v>0</v>
      </c>
      <c r="BL249" s="18" t="s">
        <v>140</v>
      </c>
      <c r="BM249" s="224" t="s">
        <v>374</v>
      </c>
    </row>
    <row r="250" s="2" customFormat="1">
      <c r="A250" s="39"/>
      <c r="B250" s="40"/>
      <c r="C250" s="41"/>
      <c r="D250" s="226" t="s">
        <v>142</v>
      </c>
      <c r="E250" s="41"/>
      <c r="F250" s="227" t="s">
        <v>375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142</v>
      </c>
      <c r="AU250" s="18" t="s">
        <v>81</v>
      </c>
    </row>
    <row r="251" s="2" customFormat="1">
      <c r="A251" s="39"/>
      <c r="B251" s="40"/>
      <c r="C251" s="41"/>
      <c r="D251" s="226" t="s">
        <v>144</v>
      </c>
      <c r="E251" s="41"/>
      <c r="F251" s="231" t="s">
        <v>376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144</v>
      </c>
      <c r="AU251" s="18" t="s">
        <v>81</v>
      </c>
    </row>
    <row r="252" s="13" customFormat="1">
      <c r="A252" s="13"/>
      <c r="B252" s="232"/>
      <c r="C252" s="233"/>
      <c r="D252" s="226" t="s">
        <v>146</v>
      </c>
      <c r="E252" s="234" t="s">
        <v>19</v>
      </c>
      <c r="F252" s="235" t="s">
        <v>377</v>
      </c>
      <c r="G252" s="233"/>
      <c r="H252" s="236">
        <v>132.5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146</v>
      </c>
      <c r="AU252" s="242" t="s">
        <v>81</v>
      </c>
      <c r="AV252" s="13" t="s">
        <v>81</v>
      </c>
      <c r="AW252" s="13" t="s">
        <v>33</v>
      </c>
      <c r="AX252" s="13" t="s">
        <v>79</v>
      </c>
      <c r="AY252" s="242" t="s">
        <v>133</v>
      </c>
    </row>
    <row r="253" s="12" customFormat="1" ht="22.8" customHeight="1">
      <c r="A253" s="12"/>
      <c r="B253" s="197"/>
      <c r="C253" s="198"/>
      <c r="D253" s="199" t="s">
        <v>71</v>
      </c>
      <c r="E253" s="211" t="s">
        <v>192</v>
      </c>
      <c r="F253" s="211" t="s">
        <v>378</v>
      </c>
      <c r="G253" s="198"/>
      <c r="H253" s="198"/>
      <c r="I253" s="201"/>
      <c r="J253" s="212">
        <f>BK253</f>
        <v>0</v>
      </c>
      <c r="K253" s="198"/>
      <c r="L253" s="203"/>
      <c r="M253" s="204"/>
      <c r="N253" s="205"/>
      <c r="O253" s="205"/>
      <c r="P253" s="206">
        <f>SUM(P254:P275)</f>
        <v>0</v>
      </c>
      <c r="Q253" s="205"/>
      <c r="R253" s="206">
        <f>SUM(R254:R275)</f>
        <v>1.2251199999999998</v>
      </c>
      <c r="S253" s="205"/>
      <c r="T253" s="207">
        <f>SUM(T254:T275)</f>
        <v>0.20000000000000001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8" t="s">
        <v>79</v>
      </c>
      <c r="AT253" s="209" t="s">
        <v>71</v>
      </c>
      <c r="AU253" s="209" t="s">
        <v>79</v>
      </c>
      <c r="AY253" s="208" t="s">
        <v>133</v>
      </c>
      <c r="BK253" s="210">
        <f>SUM(BK254:BK275)</f>
        <v>0</v>
      </c>
    </row>
    <row r="254" s="2" customFormat="1" ht="16.5" customHeight="1">
      <c r="A254" s="39"/>
      <c r="B254" s="40"/>
      <c r="C254" s="213" t="s">
        <v>379</v>
      </c>
      <c r="D254" s="213" t="s">
        <v>135</v>
      </c>
      <c r="E254" s="214" t="s">
        <v>380</v>
      </c>
      <c r="F254" s="215" t="s">
        <v>381</v>
      </c>
      <c r="G254" s="216" t="s">
        <v>187</v>
      </c>
      <c r="H254" s="217">
        <v>3</v>
      </c>
      <c r="I254" s="218"/>
      <c r="J254" s="219">
        <f>ROUND(I254*H254,2)</f>
        <v>0</v>
      </c>
      <c r="K254" s="215" t="s">
        <v>139</v>
      </c>
      <c r="L254" s="45"/>
      <c r="M254" s="220" t="s">
        <v>19</v>
      </c>
      <c r="N254" s="221" t="s">
        <v>43</v>
      </c>
      <c r="O254" s="85"/>
      <c r="P254" s="222">
        <f>O254*H254</f>
        <v>0</v>
      </c>
      <c r="Q254" s="222">
        <v>0.00248</v>
      </c>
      <c r="R254" s="222">
        <f>Q254*H254</f>
        <v>0.0074400000000000004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140</v>
      </c>
      <c r="AT254" s="224" t="s">
        <v>135</v>
      </c>
      <c r="AU254" s="224" t="s">
        <v>81</v>
      </c>
      <c r="AY254" s="18" t="s">
        <v>133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79</v>
      </c>
      <c r="BK254" s="225">
        <f>ROUND(I254*H254,2)</f>
        <v>0</v>
      </c>
      <c r="BL254" s="18" t="s">
        <v>140</v>
      </c>
      <c r="BM254" s="224" t="s">
        <v>382</v>
      </c>
    </row>
    <row r="255" s="2" customFormat="1">
      <c r="A255" s="39"/>
      <c r="B255" s="40"/>
      <c r="C255" s="41"/>
      <c r="D255" s="226" t="s">
        <v>142</v>
      </c>
      <c r="E255" s="41"/>
      <c r="F255" s="227" t="s">
        <v>383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142</v>
      </c>
      <c r="AU255" s="18" t="s">
        <v>81</v>
      </c>
    </row>
    <row r="256" s="2" customFormat="1">
      <c r="A256" s="39"/>
      <c r="B256" s="40"/>
      <c r="C256" s="41"/>
      <c r="D256" s="226" t="s">
        <v>144</v>
      </c>
      <c r="E256" s="41"/>
      <c r="F256" s="231" t="s">
        <v>384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144</v>
      </c>
      <c r="AU256" s="18" t="s">
        <v>81</v>
      </c>
    </row>
    <row r="257" s="13" customFormat="1">
      <c r="A257" s="13"/>
      <c r="B257" s="232"/>
      <c r="C257" s="233"/>
      <c r="D257" s="226" t="s">
        <v>146</v>
      </c>
      <c r="E257" s="234" t="s">
        <v>19</v>
      </c>
      <c r="F257" s="235" t="s">
        <v>385</v>
      </c>
      <c r="G257" s="233"/>
      <c r="H257" s="236">
        <v>3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146</v>
      </c>
      <c r="AU257" s="242" t="s">
        <v>81</v>
      </c>
      <c r="AV257" s="13" t="s">
        <v>81</v>
      </c>
      <c r="AW257" s="13" t="s">
        <v>33</v>
      </c>
      <c r="AX257" s="13" t="s">
        <v>79</v>
      </c>
      <c r="AY257" s="242" t="s">
        <v>133</v>
      </c>
    </row>
    <row r="258" s="2" customFormat="1" ht="16.5" customHeight="1">
      <c r="A258" s="39"/>
      <c r="B258" s="40"/>
      <c r="C258" s="213" t="s">
        <v>386</v>
      </c>
      <c r="D258" s="213" t="s">
        <v>135</v>
      </c>
      <c r="E258" s="214" t="s">
        <v>387</v>
      </c>
      <c r="F258" s="215" t="s">
        <v>388</v>
      </c>
      <c r="G258" s="216" t="s">
        <v>389</v>
      </c>
      <c r="H258" s="217">
        <v>2</v>
      </c>
      <c r="I258" s="218"/>
      <c r="J258" s="219">
        <f>ROUND(I258*H258,2)</f>
        <v>0</v>
      </c>
      <c r="K258" s="215" t="s">
        <v>19</v>
      </c>
      <c r="L258" s="45"/>
      <c r="M258" s="220" t="s">
        <v>19</v>
      </c>
      <c r="N258" s="221" t="s">
        <v>43</v>
      </c>
      <c r="O258" s="85"/>
      <c r="P258" s="222">
        <f>O258*H258</f>
        <v>0</v>
      </c>
      <c r="Q258" s="222">
        <v>0.34089999999999998</v>
      </c>
      <c r="R258" s="222">
        <f>Q258*H258</f>
        <v>0.68179999999999996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140</v>
      </c>
      <c r="AT258" s="224" t="s">
        <v>135</v>
      </c>
      <c r="AU258" s="224" t="s">
        <v>81</v>
      </c>
      <c r="AY258" s="18" t="s">
        <v>133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79</v>
      </c>
      <c r="BK258" s="225">
        <f>ROUND(I258*H258,2)</f>
        <v>0</v>
      </c>
      <c r="BL258" s="18" t="s">
        <v>140</v>
      </c>
      <c r="BM258" s="224" t="s">
        <v>390</v>
      </c>
    </row>
    <row r="259" s="2" customFormat="1">
      <c r="A259" s="39"/>
      <c r="B259" s="40"/>
      <c r="C259" s="41"/>
      <c r="D259" s="226" t="s">
        <v>142</v>
      </c>
      <c r="E259" s="41"/>
      <c r="F259" s="227" t="s">
        <v>388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142</v>
      </c>
      <c r="AU259" s="18" t="s">
        <v>81</v>
      </c>
    </row>
    <row r="260" s="2" customFormat="1">
      <c r="A260" s="39"/>
      <c r="B260" s="40"/>
      <c r="C260" s="41"/>
      <c r="D260" s="226" t="s">
        <v>144</v>
      </c>
      <c r="E260" s="41"/>
      <c r="F260" s="231" t="s">
        <v>391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144</v>
      </c>
      <c r="AU260" s="18" t="s">
        <v>81</v>
      </c>
    </row>
    <row r="261" s="13" customFormat="1">
      <c r="A261" s="13"/>
      <c r="B261" s="232"/>
      <c r="C261" s="233"/>
      <c r="D261" s="226" t="s">
        <v>146</v>
      </c>
      <c r="E261" s="234" t="s">
        <v>19</v>
      </c>
      <c r="F261" s="235" t="s">
        <v>392</v>
      </c>
      <c r="G261" s="233"/>
      <c r="H261" s="236">
        <v>2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146</v>
      </c>
      <c r="AU261" s="242" t="s">
        <v>81</v>
      </c>
      <c r="AV261" s="13" t="s">
        <v>81</v>
      </c>
      <c r="AW261" s="13" t="s">
        <v>33</v>
      </c>
      <c r="AX261" s="13" t="s">
        <v>79</v>
      </c>
      <c r="AY261" s="242" t="s">
        <v>133</v>
      </c>
    </row>
    <row r="262" s="2" customFormat="1" ht="16.5" customHeight="1">
      <c r="A262" s="39"/>
      <c r="B262" s="40"/>
      <c r="C262" s="213" t="s">
        <v>393</v>
      </c>
      <c r="D262" s="213" t="s">
        <v>135</v>
      </c>
      <c r="E262" s="214" t="s">
        <v>394</v>
      </c>
      <c r="F262" s="215" t="s">
        <v>395</v>
      </c>
      <c r="G262" s="216" t="s">
        <v>389</v>
      </c>
      <c r="H262" s="217">
        <v>2</v>
      </c>
      <c r="I262" s="218"/>
      <c r="J262" s="219">
        <f>ROUND(I262*H262,2)</f>
        <v>0</v>
      </c>
      <c r="K262" s="215" t="s">
        <v>19</v>
      </c>
      <c r="L262" s="45"/>
      <c r="M262" s="220" t="s">
        <v>19</v>
      </c>
      <c r="N262" s="221" t="s">
        <v>43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140</v>
      </c>
      <c r="AT262" s="224" t="s">
        <v>135</v>
      </c>
      <c r="AU262" s="224" t="s">
        <v>81</v>
      </c>
      <c r="AY262" s="18" t="s">
        <v>133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79</v>
      </c>
      <c r="BK262" s="225">
        <f>ROUND(I262*H262,2)</f>
        <v>0</v>
      </c>
      <c r="BL262" s="18" t="s">
        <v>140</v>
      </c>
      <c r="BM262" s="224" t="s">
        <v>396</v>
      </c>
    </row>
    <row r="263" s="2" customFormat="1">
      <c r="A263" s="39"/>
      <c r="B263" s="40"/>
      <c r="C263" s="41"/>
      <c r="D263" s="226" t="s">
        <v>142</v>
      </c>
      <c r="E263" s="41"/>
      <c r="F263" s="227" t="s">
        <v>397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142</v>
      </c>
      <c r="AU263" s="18" t="s">
        <v>81</v>
      </c>
    </row>
    <row r="264" s="2" customFormat="1">
      <c r="A264" s="39"/>
      <c r="B264" s="40"/>
      <c r="C264" s="41"/>
      <c r="D264" s="226" t="s">
        <v>398</v>
      </c>
      <c r="E264" s="41"/>
      <c r="F264" s="231" t="s">
        <v>399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398</v>
      </c>
      <c r="AU264" s="18" t="s">
        <v>81</v>
      </c>
    </row>
    <row r="265" s="13" customFormat="1">
      <c r="A265" s="13"/>
      <c r="B265" s="232"/>
      <c r="C265" s="233"/>
      <c r="D265" s="226" t="s">
        <v>146</v>
      </c>
      <c r="E265" s="234" t="s">
        <v>19</v>
      </c>
      <c r="F265" s="235" t="s">
        <v>400</v>
      </c>
      <c r="G265" s="233"/>
      <c r="H265" s="236">
        <v>2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146</v>
      </c>
      <c r="AU265" s="242" t="s">
        <v>81</v>
      </c>
      <c r="AV265" s="13" t="s">
        <v>81</v>
      </c>
      <c r="AW265" s="13" t="s">
        <v>33</v>
      </c>
      <c r="AX265" s="13" t="s">
        <v>79</v>
      </c>
      <c r="AY265" s="242" t="s">
        <v>133</v>
      </c>
    </row>
    <row r="266" s="2" customFormat="1" ht="16.5" customHeight="1">
      <c r="A266" s="39"/>
      <c r="B266" s="40"/>
      <c r="C266" s="213" t="s">
        <v>401</v>
      </c>
      <c r="D266" s="213" t="s">
        <v>135</v>
      </c>
      <c r="E266" s="214" t="s">
        <v>402</v>
      </c>
      <c r="F266" s="215" t="s">
        <v>403</v>
      </c>
      <c r="G266" s="216" t="s">
        <v>389</v>
      </c>
      <c r="H266" s="217">
        <v>2</v>
      </c>
      <c r="I266" s="218"/>
      <c r="J266" s="219">
        <f>ROUND(I266*H266,2)</f>
        <v>0</v>
      </c>
      <c r="K266" s="215" t="s">
        <v>139</v>
      </c>
      <c r="L266" s="45"/>
      <c r="M266" s="220" t="s">
        <v>19</v>
      </c>
      <c r="N266" s="221" t="s">
        <v>43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0.10000000000000001</v>
      </c>
      <c r="T266" s="223">
        <f>S266*H266</f>
        <v>0.20000000000000001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140</v>
      </c>
      <c r="AT266" s="224" t="s">
        <v>135</v>
      </c>
      <c r="AU266" s="224" t="s">
        <v>81</v>
      </c>
      <c r="AY266" s="18" t="s">
        <v>133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79</v>
      </c>
      <c r="BK266" s="225">
        <f>ROUND(I266*H266,2)</f>
        <v>0</v>
      </c>
      <c r="BL266" s="18" t="s">
        <v>140</v>
      </c>
      <c r="BM266" s="224" t="s">
        <v>404</v>
      </c>
    </row>
    <row r="267" s="2" customFormat="1">
      <c r="A267" s="39"/>
      <c r="B267" s="40"/>
      <c r="C267" s="41"/>
      <c r="D267" s="226" t="s">
        <v>142</v>
      </c>
      <c r="E267" s="41"/>
      <c r="F267" s="227" t="s">
        <v>405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142</v>
      </c>
      <c r="AU267" s="18" t="s">
        <v>81</v>
      </c>
    </row>
    <row r="268" s="13" customFormat="1">
      <c r="A268" s="13"/>
      <c r="B268" s="232"/>
      <c r="C268" s="233"/>
      <c r="D268" s="226" t="s">
        <v>146</v>
      </c>
      <c r="E268" s="234" t="s">
        <v>19</v>
      </c>
      <c r="F268" s="235" t="s">
        <v>400</v>
      </c>
      <c r="G268" s="233"/>
      <c r="H268" s="236">
        <v>2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146</v>
      </c>
      <c r="AU268" s="242" t="s">
        <v>81</v>
      </c>
      <c r="AV268" s="13" t="s">
        <v>81</v>
      </c>
      <c r="AW268" s="13" t="s">
        <v>33</v>
      </c>
      <c r="AX268" s="13" t="s">
        <v>79</v>
      </c>
      <c r="AY268" s="242" t="s">
        <v>133</v>
      </c>
    </row>
    <row r="269" s="2" customFormat="1" ht="16.5" customHeight="1">
      <c r="A269" s="39"/>
      <c r="B269" s="40"/>
      <c r="C269" s="213" t="s">
        <v>406</v>
      </c>
      <c r="D269" s="213" t="s">
        <v>135</v>
      </c>
      <c r="E269" s="214" t="s">
        <v>407</v>
      </c>
      <c r="F269" s="215" t="s">
        <v>408</v>
      </c>
      <c r="G269" s="216" t="s">
        <v>389</v>
      </c>
      <c r="H269" s="217">
        <v>2</v>
      </c>
      <c r="I269" s="218"/>
      <c r="J269" s="219">
        <f>ROUND(I269*H269,2)</f>
        <v>0</v>
      </c>
      <c r="K269" s="215" t="s">
        <v>139</v>
      </c>
      <c r="L269" s="45"/>
      <c r="M269" s="220" t="s">
        <v>19</v>
      </c>
      <c r="N269" s="221" t="s">
        <v>43</v>
      </c>
      <c r="O269" s="85"/>
      <c r="P269" s="222">
        <f>O269*H269</f>
        <v>0</v>
      </c>
      <c r="Q269" s="222">
        <v>0.21734000000000001</v>
      </c>
      <c r="R269" s="222">
        <f>Q269*H269</f>
        <v>0.43468000000000001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140</v>
      </c>
      <c r="AT269" s="224" t="s">
        <v>135</v>
      </c>
      <c r="AU269" s="224" t="s">
        <v>81</v>
      </c>
      <c r="AY269" s="18" t="s">
        <v>133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79</v>
      </c>
      <c r="BK269" s="225">
        <f>ROUND(I269*H269,2)</f>
        <v>0</v>
      </c>
      <c r="BL269" s="18" t="s">
        <v>140</v>
      </c>
      <c r="BM269" s="224" t="s">
        <v>409</v>
      </c>
    </row>
    <row r="270" s="2" customFormat="1">
      <c r="A270" s="39"/>
      <c r="B270" s="40"/>
      <c r="C270" s="41"/>
      <c r="D270" s="226" t="s">
        <v>142</v>
      </c>
      <c r="E270" s="41"/>
      <c r="F270" s="227" t="s">
        <v>408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142</v>
      </c>
      <c r="AU270" s="18" t="s">
        <v>81</v>
      </c>
    </row>
    <row r="271" s="2" customFormat="1">
      <c r="A271" s="39"/>
      <c r="B271" s="40"/>
      <c r="C271" s="41"/>
      <c r="D271" s="226" t="s">
        <v>144</v>
      </c>
      <c r="E271" s="41"/>
      <c r="F271" s="231" t="s">
        <v>410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144</v>
      </c>
      <c r="AU271" s="18" t="s">
        <v>81</v>
      </c>
    </row>
    <row r="272" s="13" customFormat="1">
      <c r="A272" s="13"/>
      <c r="B272" s="232"/>
      <c r="C272" s="233"/>
      <c r="D272" s="226" t="s">
        <v>146</v>
      </c>
      <c r="E272" s="234" t="s">
        <v>19</v>
      </c>
      <c r="F272" s="235" t="s">
        <v>392</v>
      </c>
      <c r="G272" s="233"/>
      <c r="H272" s="236">
        <v>2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146</v>
      </c>
      <c r="AU272" s="242" t="s">
        <v>81</v>
      </c>
      <c r="AV272" s="13" t="s">
        <v>81</v>
      </c>
      <c r="AW272" s="13" t="s">
        <v>33</v>
      </c>
      <c r="AX272" s="13" t="s">
        <v>79</v>
      </c>
      <c r="AY272" s="242" t="s">
        <v>133</v>
      </c>
    </row>
    <row r="273" s="2" customFormat="1" ht="16.5" customHeight="1">
      <c r="A273" s="39"/>
      <c r="B273" s="40"/>
      <c r="C273" s="254" t="s">
        <v>411</v>
      </c>
      <c r="D273" s="254" t="s">
        <v>250</v>
      </c>
      <c r="E273" s="255" t="s">
        <v>412</v>
      </c>
      <c r="F273" s="256" t="s">
        <v>413</v>
      </c>
      <c r="G273" s="257" t="s">
        <v>389</v>
      </c>
      <c r="H273" s="258">
        <v>2</v>
      </c>
      <c r="I273" s="259"/>
      <c r="J273" s="260">
        <f>ROUND(I273*H273,2)</f>
        <v>0</v>
      </c>
      <c r="K273" s="256" t="s">
        <v>139</v>
      </c>
      <c r="L273" s="261"/>
      <c r="M273" s="262" t="s">
        <v>19</v>
      </c>
      <c r="N273" s="263" t="s">
        <v>43</v>
      </c>
      <c r="O273" s="85"/>
      <c r="P273" s="222">
        <f>O273*H273</f>
        <v>0</v>
      </c>
      <c r="Q273" s="222">
        <v>0.050599999999999999</v>
      </c>
      <c r="R273" s="222">
        <f>Q273*H273</f>
        <v>0.1012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192</v>
      </c>
      <c r="AT273" s="224" t="s">
        <v>250</v>
      </c>
      <c r="AU273" s="224" t="s">
        <v>81</v>
      </c>
      <c r="AY273" s="18" t="s">
        <v>133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79</v>
      </c>
      <c r="BK273" s="225">
        <f>ROUND(I273*H273,2)</f>
        <v>0</v>
      </c>
      <c r="BL273" s="18" t="s">
        <v>140</v>
      </c>
      <c r="BM273" s="224" t="s">
        <v>414</v>
      </c>
    </row>
    <row r="274" s="2" customFormat="1">
      <c r="A274" s="39"/>
      <c r="B274" s="40"/>
      <c r="C274" s="41"/>
      <c r="D274" s="226" t="s">
        <v>142</v>
      </c>
      <c r="E274" s="41"/>
      <c r="F274" s="227" t="s">
        <v>413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142</v>
      </c>
      <c r="AU274" s="18" t="s">
        <v>81</v>
      </c>
    </row>
    <row r="275" s="13" customFormat="1">
      <c r="A275" s="13"/>
      <c r="B275" s="232"/>
      <c r="C275" s="233"/>
      <c r="D275" s="226" t="s">
        <v>146</v>
      </c>
      <c r="E275" s="234" t="s">
        <v>19</v>
      </c>
      <c r="F275" s="235" t="s">
        <v>81</v>
      </c>
      <c r="G275" s="233"/>
      <c r="H275" s="236">
        <v>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146</v>
      </c>
      <c r="AU275" s="242" t="s">
        <v>81</v>
      </c>
      <c r="AV275" s="13" t="s">
        <v>81</v>
      </c>
      <c r="AW275" s="13" t="s">
        <v>33</v>
      </c>
      <c r="AX275" s="13" t="s">
        <v>79</v>
      </c>
      <c r="AY275" s="242" t="s">
        <v>133</v>
      </c>
    </row>
    <row r="276" s="12" customFormat="1" ht="22.8" customHeight="1">
      <c r="A276" s="12"/>
      <c r="B276" s="197"/>
      <c r="C276" s="198"/>
      <c r="D276" s="199" t="s">
        <v>71</v>
      </c>
      <c r="E276" s="211" t="s">
        <v>198</v>
      </c>
      <c r="F276" s="211" t="s">
        <v>415</v>
      </c>
      <c r="G276" s="198"/>
      <c r="H276" s="198"/>
      <c r="I276" s="201"/>
      <c r="J276" s="212">
        <f>BK276</f>
        <v>0</v>
      </c>
      <c r="K276" s="198"/>
      <c r="L276" s="203"/>
      <c r="M276" s="204"/>
      <c r="N276" s="205"/>
      <c r="O276" s="205"/>
      <c r="P276" s="206">
        <f>SUM(P277:P316)</f>
        <v>0</v>
      </c>
      <c r="Q276" s="205"/>
      <c r="R276" s="206">
        <f>SUM(R277:R316)</f>
        <v>86.694066660000004</v>
      </c>
      <c r="S276" s="205"/>
      <c r="T276" s="207">
        <f>SUM(T277:T316)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8" t="s">
        <v>79</v>
      </c>
      <c r="AT276" s="209" t="s">
        <v>71</v>
      </c>
      <c r="AU276" s="209" t="s">
        <v>79</v>
      </c>
      <c r="AY276" s="208" t="s">
        <v>133</v>
      </c>
      <c r="BK276" s="210">
        <f>SUM(BK277:BK316)</f>
        <v>0</v>
      </c>
    </row>
    <row r="277" s="2" customFormat="1" ht="16.5" customHeight="1">
      <c r="A277" s="39"/>
      <c r="B277" s="40"/>
      <c r="C277" s="213" t="s">
        <v>416</v>
      </c>
      <c r="D277" s="213" t="s">
        <v>135</v>
      </c>
      <c r="E277" s="214" t="s">
        <v>417</v>
      </c>
      <c r="F277" s="215" t="s">
        <v>418</v>
      </c>
      <c r="G277" s="216" t="s">
        <v>187</v>
      </c>
      <c r="H277" s="217">
        <v>248</v>
      </c>
      <c r="I277" s="218"/>
      <c r="J277" s="219">
        <f>ROUND(I277*H277,2)</f>
        <v>0</v>
      </c>
      <c r="K277" s="215" t="s">
        <v>139</v>
      </c>
      <c r="L277" s="45"/>
      <c r="M277" s="220" t="s">
        <v>19</v>
      </c>
      <c r="N277" s="221" t="s">
        <v>43</v>
      </c>
      <c r="O277" s="85"/>
      <c r="P277" s="222">
        <f>O277*H277</f>
        <v>0</v>
      </c>
      <c r="Q277" s="222">
        <v>0.071900000000000006</v>
      </c>
      <c r="R277" s="222">
        <f>Q277*H277</f>
        <v>17.831200000000003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140</v>
      </c>
      <c r="AT277" s="224" t="s">
        <v>135</v>
      </c>
      <c r="AU277" s="224" t="s">
        <v>81</v>
      </c>
      <c r="AY277" s="18" t="s">
        <v>133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79</v>
      </c>
      <c r="BK277" s="225">
        <f>ROUND(I277*H277,2)</f>
        <v>0</v>
      </c>
      <c r="BL277" s="18" t="s">
        <v>140</v>
      </c>
      <c r="BM277" s="224" t="s">
        <v>419</v>
      </c>
    </row>
    <row r="278" s="2" customFormat="1">
      <c r="A278" s="39"/>
      <c r="B278" s="40"/>
      <c r="C278" s="41"/>
      <c r="D278" s="226" t="s">
        <v>142</v>
      </c>
      <c r="E278" s="41"/>
      <c r="F278" s="227" t="s">
        <v>420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142</v>
      </c>
      <c r="AU278" s="18" t="s">
        <v>81</v>
      </c>
    </row>
    <row r="279" s="2" customFormat="1">
      <c r="A279" s="39"/>
      <c r="B279" s="40"/>
      <c r="C279" s="41"/>
      <c r="D279" s="226" t="s">
        <v>144</v>
      </c>
      <c r="E279" s="41"/>
      <c r="F279" s="231" t="s">
        <v>421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144</v>
      </c>
      <c r="AU279" s="18" t="s">
        <v>81</v>
      </c>
    </row>
    <row r="280" s="13" customFormat="1">
      <c r="A280" s="13"/>
      <c r="B280" s="232"/>
      <c r="C280" s="233"/>
      <c r="D280" s="226" t="s">
        <v>146</v>
      </c>
      <c r="E280" s="234" t="s">
        <v>19</v>
      </c>
      <c r="F280" s="235" t="s">
        <v>422</v>
      </c>
      <c r="G280" s="233"/>
      <c r="H280" s="236">
        <v>248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146</v>
      </c>
      <c r="AU280" s="242" t="s">
        <v>81</v>
      </c>
      <c r="AV280" s="13" t="s">
        <v>81</v>
      </c>
      <c r="AW280" s="13" t="s">
        <v>33</v>
      </c>
      <c r="AX280" s="13" t="s">
        <v>79</v>
      </c>
      <c r="AY280" s="242" t="s">
        <v>133</v>
      </c>
    </row>
    <row r="281" s="2" customFormat="1" ht="16.5" customHeight="1">
      <c r="A281" s="39"/>
      <c r="B281" s="40"/>
      <c r="C281" s="254" t="s">
        <v>423</v>
      </c>
      <c r="D281" s="254" t="s">
        <v>250</v>
      </c>
      <c r="E281" s="255" t="s">
        <v>424</v>
      </c>
      <c r="F281" s="256" t="s">
        <v>425</v>
      </c>
      <c r="G281" s="257" t="s">
        <v>138</v>
      </c>
      <c r="H281" s="258">
        <v>25.295999999999999</v>
      </c>
      <c r="I281" s="259"/>
      <c r="J281" s="260">
        <f>ROUND(I281*H281,2)</f>
        <v>0</v>
      </c>
      <c r="K281" s="256" t="s">
        <v>139</v>
      </c>
      <c r="L281" s="261"/>
      <c r="M281" s="262" t="s">
        <v>19</v>
      </c>
      <c r="N281" s="263" t="s">
        <v>43</v>
      </c>
      <c r="O281" s="85"/>
      <c r="P281" s="222">
        <f>O281*H281</f>
        <v>0</v>
      </c>
      <c r="Q281" s="222">
        <v>0.222</v>
      </c>
      <c r="R281" s="222">
        <f>Q281*H281</f>
        <v>5.6157120000000003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192</v>
      </c>
      <c r="AT281" s="224" t="s">
        <v>250</v>
      </c>
      <c r="AU281" s="224" t="s">
        <v>81</v>
      </c>
      <c r="AY281" s="18" t="s">
        <v>133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79</v>
      </c>
      <c r="BK281" s="225">
        <f>ROUND(I281*H281,2)</f>
        <v>0</v>
      </c>
      <c r="BL281" s="18" t="s">
        <v>140</v>
      </c>
      <c r="BM281" s="224" t="s">
        <v>426</v>
      </c>
    </row>
    <row r="282" s="2" customFormat="1">
      <c r="A282" s="39"/>
      <c r="B282" s="40"/>
      <c r="C282" s="41"/>
      <c r="D282" s="226" t="s">
        <v>142</v>
      </c>
      <c r="E282" s="41"/>
      <c r="F282" s="227" t="s">
        <v>425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142</v>
      </c>
      <c r="AU282" s="18" t="s">
        <v>81</v>
      </c>
    </row>
    <row r="283" s="13" customFormat="1">
      <c r="A283" s="13"/>
      <c r="B283" s="232"/>
      <c r="C283" s="233"/>
      <c r="D283" s="226" t="s">
        <v>146</v>
      </c>
      <c r="E283" s="234" t="s">
        <v>19</v>
      </c>
      <c r="F283" s="235" t="s">
        <v>427</v>
      </c>
      <c r="G283" s="233"/>
      <c r="H283" s="236">
        <v>25.295999999999999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146</v>
      </c>
      <c r="AU283" s="242" t="s">
        <v>81</v>
      </c>
      <c r="AV283" s="13" t="s">
        <v>81</v>
      </c>
      <c r="AW283" s="13" t="s">
        <v>33</v>
      </c>
      <c r="AX283" s="13" t="s">
        <v>79</v>
      </c>
      <c r="AY283" s="242" t="s">
        <v>133</v>
      </c>
    </row>
    <row r="284" s="2" customFormat="1" ht="16.5" customHeight="1">
      <c r="A284" s="39"/>
      <c r="B284" s="40"/>
      <c r="C284" s="213" t="s">
        <v>428</v>
      </c>
      <c r="D284" s="213" t="s">
        <v>135</v>
      </c>
      <c r="E284" s="214" t="s">
        <v>429</v>
      </c>
      <c r="F284" s="215" t="s">
        <v>430</v>
      </c>
      <c r="G284" s="216" t="s">
        <v>187</v>
      </c>
      <c r="H284" s="217">
        <v>123</v>
      </c>
      <c r="I284" s="218"/>
      <c r="J284" s="219">
        <f>ROUND(I284*H284,2)</f>
        <v>0</v>
      </c>
      <c r="K284" s="215" t="s">
        <v>139</v>
      </c>
      <c r="L284" s="45"/>
      <c r="M284" s="220" t="s">
        <v>19</v>
      </c>
      <c r="N284" s="221" t="s">
        <v>43</v>
      </c>
      <c r="O284" s="85"/>
      <c r="P284" s="222">
        <f>O284*H284</f>
        <v>0</v>
      </c>
      <c r="Q284" s="222">
        <v>0.15540000000000001</v>
      </c>
      <c r="R284" s="222">
        <f>Q284*H284</f>
        <v>19.1142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140</v>
      </c>
      <c r="AT284" s="224" t="s">
        <v>135</v>
      </c>
      <c r="AU284" s="224" t="s">
        <v>81</v>
      </c>
      <c r="AY284" s="18" t="s">
        <v>133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79</v>
      </c>
      <c r="BK284" s="225">
        <f>ROUND(I284*H284,2)</f>
        <v>0</v>
      </c>
      <c r="BL284" s="18" t="s">
        <v>140</v>
      </c>
      <c r="BM284" s="224" t="s">
        <v>431</v>
      </c>
    </row>
    <row r="285" s="2" customFormat="1">
      <c r="A285" s="39"/>
      <c r="B285" s="40"/>
      <c r="C285" s="41"/>
      <c r="D285" s="226" t="s">
        <v>142</v>
      </c>
      <c r="E285" s="41"/>
      <c r="F285" s="227" t="s">
        <v>432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142</v>
      </c>
      <c r="AU285" s="18" t="s">
        <v>81</v>
      </c>
    </row>
    <row r="286" s="2" customFormat="1">
      <c r="A286" s="39"/>
      <c r="B286" s="40"/>
      <c r="C286" s="41"/>
      <c r="D286" s="226" t="s">
        <v>144</v>
      </c>
      <c r="E286" s="41"/>
      <c r="F286" s="231" t="s">
        <v>433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144</v>
      </c>
      <c r="AU286" s="18" t="s">
        <v>81</v>
      </c>
    </row>
    <row r="287" s="13" customFormat="1">
      <c r="A287" s="13"/>
      <c r="B287" s="232"/>
      <c r="C287" s="233"/>
      <c r="D287" s="226" t="s">
        <v>146</v>
      </c>
      <c r="E287" s="234" t="s">
        <v>19</v>
      </c>
      <c r="F287" s="235" t="s">
        <v>434</v>
      </c>
      <c r="G287" s="233"/>
      <c r="H287" s="236">
        <v>123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146</v>
      </c>
      <c r="AU287" s="242" t="s">
        <v>81</v>
      </c>
      <c r="AV287" s="13" t="s">
        <v>81</v>
      </c>
      <c r="AW287" s="13" t="s">
        <v>33</v>
      </c>
      <c r="AX287" s="13" t="s">
        <v>79</v>
      </c>
      <c r="AY287" s="242" t="s">
        <v>133</v>
      </c>
    </row>
    <row r="288" s="2" customFormat="1" ht="16.5" customHeight="1">
      <c r="A288" s="39"/>
      <c r="B288" s="40"/>
      <c r="C288" s="254" t="s">
        <v>435</v>
      </c>
      <c r="D288" s="254" t="s">
        <v>250</v>
      </c>
      <c r="E288" s="255" t="s">
        <v>436</v>
      </c>
      <c r="F288" s="256" t="s">
        <v>437</v>
      </c>
      <c r="G288" s="257" t="s">
        <v>187</v>
      </c>
      <c r="H288" s="258">
        <v>91</v>
      </c>
      <c r="I288" s="259"/>
      <c r="J288" s="260">
        <f>ROUND(I288*H288,2)</f>
        <v>0</v>
      </c>
      <c r="K288" s="256" t="s">
        <v>139</v>
      </c>
      <c r="L288" s="261"/>
      <c r="M288" s="262" t="s">
        <v>19</v>
      </c>
      <c r="N288" s="263" t="s">
        <v>43</v>
      </c>
      <c r="O288" s="85"/>
      <c r="P288" s="222">
        <f>O288*H288</f>
        <v>0</v>
      </c>
      <c r="Q288" s="222">
        <v>0.080000000000000002</v>
      </c>
      <c r="R288" s="222">
        <f>Q288*H288</f>
        <v>7.2800000000000002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192</v>
      </c>
      <c r="AT288" s="224" t="s">
        <v>250</v>
      </c>
      <c r="AU288" s="224" t="s">
        <v>81</v>
      </c>
      <c r="AY288" s="18" t="s">
        <v>133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79</v>
      </c>
      <c r="BK288" s="225">
        <f>ROUND(I288*H288,2)</f>
        <v>0</v>
      </c>
      <c r="BL288" s="18" t="s">
        <v>140</v>
      </c>
      <c r="BM288" s="224" t="s">
        <v>438</v>
      </c>
    </row>
    <row r="289" s="2" customFormat="1">
      <c r="A289" s="39"/>
      <c r="B289" s="40"/>
      <c r="C289" s="41"/>
      <c r="D289" s="226" t="s">
        <v>142</v>
      </c>
      <c r="E289" s="41"/>
      <c r="F289" s="227" t="s">
        <v>437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142</v>
      </c>
      <c r="AU289" s="18" t="s">
        <v>81</v>
      </c>
    </row>
    <row r="290" s="13" customFormat="1">
      <c r="A290" s="13"/>
      <c r="B290" s="232"/>
      <c r="C290" s="233"/>
      <c r="D290" s="226" t="s">
        <v>146</v>
      </c>
      <c r="E290" s="234" t="s">
        <v>19</v>
      </c>
      <c r="F290" s="235" t="s">
        <v>439</v>
      </c>
      <c r="G290" s="233"/>
      <c r="H290" s="236">
        <v>91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146</v>
      </c>
      <c r="AU290" s="242" t="s">
        <v>81</v>
      </c>
      <c r="AV290" s="13" t="s">
        <v>81</v>
      </c>
      <c r="AW290" s="13" t="s">
        <v>33</v>
      </c>
      <c r="AX290" s="13" t="s">
        <v>79</v>
      </c>
      <c r="AY290" s="242" t="s">
        <v>133</v>
      </c>
    </row>
    <row r="291" s="2" customFormat="1" ht="16.5" customHeight="1">
      <c r="A291" s="39"/>
      <c r="B291" s="40"/>
      <c r="C291" s="254" t="s">
        <v>440</v>
      </c>
      <c r="D291" s="254" t="s">
        <v>250</v>
      </c>
      <c r="E291" s="255" t="s">
        <v>441</v>
      </c>
      <c r="F291" s="256" t="s">
        <v>442</v>
      </c>
      <c r="G291" s="257" t="s">
        <v>187</v>
      </c>
      <c r="H291" s="258">
        <v>25</v>
      </c>
      <c r="I291" s="259"/>
      <c r="J291" s="260">
        <f>ROUND(I291*H291,2)</f>
        <v>0</v>
      </c>
      <c r="K291" s="256" t="s">
        <v>139</v>
      </c>
      <c r="L291" s="261"/>
      <c r="M291" s="262" t="s">
        <v>19</v>
      </c>
      <c r="N291" s="263" t="s">
        <v>43</v>
      </c>
      <c r="O291" s="85"/>
      <c r="P291" s="222">
        <f>O291*H291</f>
        <v>0</v>
      </c>
      <c r="Q291" s="222">
        <v>0.048300000000000003</v>
      </c>
      <c r="R291" s="222">
        <f>Q291*H291</f>
        <v>1.2075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192</v>
      </c>
      <c r="AT291" s="224" t="s">
        <v>250</v>
      </c>
      <c r="AU291" s="224" t="s">
        <v>81</v>
      </c>
      <c r="AY291" s="18" t="s">
        <v>133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79</v>
      </c>
      <c r="BK291" s="225">
        <f>ROUND(I291*H291,2)</f>
        <v>0</v>
      </c>
      <c r="BL291" s="18" t="s">
        <v>140</v>
      </c>
      <c r="BM291" s="224" t="s">
        <v>443</v>
      </c>
    </row>
    <row r="292" s="2" customFormat="1">
      <c r="A292" s="39"/>
      <c r="B292" s="40"/>
      <c r="C292" s="41"/>
      <c r="D292" s="226" t="s">
        <v>142</v>
      </c>
      <c r="E292" s="41"/>
      <c r="F292" s="227" t="s">
        <v>442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142</v>
      </c>
      <c r="AU292" s="18" t="s">
        <v>81</v>
      </c>
    </row>
    <row r="293" s="13" customFormat="1">
      <c r="A293" s="13"/>
      <c r="B293" s="232"/>
      <c r="C293" s="233"/>
      <c r="D293" s="226" t="s">
        <v>146</v>
      </c>
      <c r="E293" s="234" t="s">
        <v>19</v>
      </c>
      <c r="F293" s="235" t="s">
        <v>305</v>
      </c>
      <c r="G293" s="233"/>
      <c r="H293" s="236">
        <v>25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146</v>
      </c>
      <c r="AU293" s="242" t="s">
        <v>81</v>
      </c>
      <c r="AV293" s="13" t="s">
        <v>81</v>
      </c>
      <c r="AW293" s="13" t="s">
        <v>33</v>
      </c>
      <c r="AX293" s="13" t="s">
        <v>79</v>
      </c>
      <c r="AY293" s="242" t="s">
        <v>133</v>
      </c>
    </row>
    <row r="294" s="2" customFormat="1" ht="16.5" customHeight="1">
      <c r="A294" s="39"/>
      <c r="B294" s="40"/>
      <c r="C294" s="254" t="s">
        <v>444</v>
      </c>
      <c r="D294" s="254" t="s">
        <v>250</v>
      </c>
      <c r="E294" s="255" t="s">
        <v>445</v>
      </c>
      <c r="F294" s="256" t="s">
        <v>446</v>
      </c>
      <c r="G294" s="257" t="s">
        <v>187</v>
      </c>
      <c r="H294" s="258">
        <v>10</v>
      </c>
      <c r="I294" s="259"/>
      <c r="J294" s="260">
        <f>ROUND(I294*H294,2)</f>
        <v>0</v>
      </c>
      <c r="K294" s="256" t="s">
        <v>139</v>
      </c>
      <c r="L294" s="261"/>
      <c r="M294" s="262" t="s">
        <v>19</v>
      </c>
      <c r="N294" s="263" t="s">
        <v>43</v>
      </c>
      <c r="O294" s="85"/>
      <c r="P294" s="222">
        <f>O294*H294</f>
        <v>0</v>
      </c>
      <c r="Q294" s="222">
        <v>0.065670000000000006</v>
      </c>
      <c r="R294" s="222">
        <f>Q294*H294</f>
        <v>0.65670000000000006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192</v>
      </c>
      <c r="AT294" s="224" t="s">
        <v>250</v>
      </c>
      <c r="AU294" s="224" t="s">
        <v>81</v>
      </c>
      <c r="AY294" s="18" t="s">
        <v>133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79</v>
      </c>
      <c r="BK294" s="225">
        <f>ROUND(I294*H294,2)</f>
        <v>0</v>
      </c>
      <c r="BL294" s="18" t="s">
        <v>140</v>
      </c>
      <c r="BM294" s="224" t="s">
        <v>447</v>
      </c>
    </row>
    <row r="295" s="2" customFormat="1">
      <c r="A295" s="39"/>
      <c r="B295" s="40"/>
      <c r="C295" s="41"/>
      <c r="D295" s="226" t="s">
        <v>142</v>
      </c>
      <c r="E295" s="41"/>
      <c r="F295" s="227" t="s">
        <v>446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142</v>
      </c>
      <c r="AU295" s="18" t="s">
        <v>81</v>
      </c>
    </row>
    <row r="296" s="13" customFormat="1">
      <c r="A296" s="13"/>
      <c r="B296" s="232"/>
      <c r="C296" s="233"/>
      <c r="D296" s="226" t="s">
        <v>146</v>
      </c>
      <c r="E296" s="234" t="s">
        <v>19</v>
      </c>
      <c r="F296" s="235" t="s">
        <v>448</v>
      </c>
      <c r="G296" s="233"/>
      <c r="H296" s="236">
        <v>5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146</v>
      </c>
      <c r="AU296" s="242" t="s">
        <v>81</v>
      </c>
      <c r="AV296" s="13" t="s">
        <v>81</v>
      </c>
      <c r="AW296" s="13" t="s">
        <v>33</v>
      </c>
      <c r="AX296" s="13" t="s">
        <v>72</v>
      </c>
      <c r="AY296" s="242" t="s">
        <v>133</v>
      </c>
    </row>
    <row r="297" s="13" customFormat="1">
      <c r="A297" s="13"/>
      <c r="B297" s="232"/>
      <c r="C297" s="233"/>
      <c r="D297" s="226" t="s">
        <v>146</v>
      </c>
      <c r="E297" s="234" t="s">
        <v>19</v>
      </c>
      <c r="F297" s="235" t="s">
        <v>449</v>
      </c>
      <c r="G297" s="233"/>
      <c r="H297" s="236">
        <v>5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146</v>
      </c>
      <c r="AU297" s="242" t="s">
        <v>81</v>
      </c>
      <c r="AV297" s="13" t="s">
        <v>81</v>
      </c>
      <c r="AW297" s="13" t="s">
        <v>33</v>
      </c>
      <c r="AX297" s="13" t="s">
        <v>72</v>
      </c>
      <c r="AY297" s="242" t="s">
        <v>133</v>
      </c>
    </row>
    <row r="298" s="14" customFormat="1">
      <c r="A298" s="14"/>
      <c r="B298" s="243"/>
      <c r="C298" s="244"/>
      <c r="D298" s="226" t="s">
        <v>146</v>
      </c>
      <c r="E298" s="245" t="s">
        <v>19</v>
      </c>
      <c r="F298" s="246" t="s">
        <v>154</v>
      </c>
      <c r="G298" s="244"/>
      <c r="H298" s="247">
        <v>10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146</v>
      </c>
      <c r="AU298" s="253" t="s">
        <v>81</v>
      </c>
      <c r="AV298" s="14" t="s">
        <v>140</v>
      </c>
      <c r="AW298" s="14" t="s">
        <v>33</v>
      </c>
      <c r="AX298" s="14" t="s">
        <v>79</v>
      </c>
      <c r="AY298" s="253" t="s">
        <v>133</v>
      </c>
    </row>
    <row r="299" s="2" customFormat="1" ht="16.5" customHeight="1">
      <c r="A299" s="39"/>
      <c r="B299" s="40"/>
      <c r="C299" s="213" t="s">
        <v>450</v>
      </c>
      <c r="D299" s="213" t="s">
        <v>135</v>
      </c>
      <c r="E299" s="214" t="s">
        <v>451</v>
      </c>
      <c r="F299" s="215" t="s">
        <v>452</v>
      </c>
      <c r="G299" s="216" t="s">
        <v>187</v>
      </c>
      <c r="H299" s="217">
        <v>125</v>
      </c>
      <c r="I299" s="218"/>
      <c r="J299" s="219">
        <f>ROUND(I299*H299,2)</f>
        <v>0</v>
      </c>
      <c r="K299" s="215" t="s">
        <v>139</v>
      </c>
      <c r="L299" s="45"/>
      <c r="M299" s="220" t="s">
        <v>19</v>
      </c>
      <c r="N299" s="221" t="s">
        <v>43</v>
      </c>
      <c r="O299" s="85"/>
      <c r="P299" s="222">
        <f>O299*H299</f>
        <v>0</v>
      </c>
      <c r="Q299" s="222">
        <v>0.1295</v>
      </c>
      <c r="R299" s="222">
        <f>Q299*H299</f>
        <v>16.1875</v>
      </c>
      <c r="S299" s="222">
        <v>0</v>
      </c>
      <c r="T299" s="22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140</v>
      </c>
      <c r="AT299" s="224" t="s">
        <v>135</v>
      </c>
      <c r="AU299" s="224" t="s">
        <v>81</v>
      </c>
      <c r="AY299" s="18" t="s">
        <v>133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8" t="s">
        <v>79</v>
      </c>
      <c r="BK299" s="225">
        <f>ROUND(I299*H299,2)</f>
        <v>0</v>
      </c>
      <c r="BL299" s="18" t="s">
        <v>140</v>
      </c>
      <c r="BM299" s="224" t="s">
        <v>453</v>
      </c>
    </row>
    <row r="300" s="2" customFormat="1">
      <c r="A300" s="39"/>
      <c r="B300" s="40"/>
      <c r="C300" s="41"/>
      <c r="D300" s="226" t="s">
        <v>142</v>
      </c>
      <c r="E300" s="41"/>
      <c r="F300" s="227" t="s">
        <v>454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142</v>
      </c>
      <c r="AU300" s="18" t="s">
        <v>81</v>
      </c>
    </row>
    <row r="301" s="2" customFormat="1">
      <c r="A301" s="39"/>
      <c r="B301" s="40"/>
      <c r="C301" s="41"/>
      <c r="D301" s="226" t="s">
        <v>144</v>
      </c>
      <c r="E301" s="41"/>
      <c r="F301" s="231" t="s">
        <v>455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144</v>
      </c>
      <c r="AU301" s="18" t="s">
        <v>81</v>
      </c>
    </row>
    <row r="302" s="13" customFormat="1">
      <c r="A302" s="13"/>
      <c r="B302" s="232"/>
      <c r="C302" s="233"/>
      <c r="D302" s="226" t="s">
        <v>146</v>
      </c>
      <c r="E302" s="234" t="s">
        <v>19</v>
      </c>
      <c r="F302" s="235" t="s">
        <v>456</v>
      </c>
      <c r="G302" s="233"/>
      <c r="H302" s="236">
        <v>125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146</v>
      </c>
      <c r="AU302" s="242" t="s">
        <v>81</v>
      </c>
      <c r="AV302" s="13" t="s">
        <v>81</v>
      </c>
      <c r="AW302" s="13" t="s">
        <v>33</v>
      </c>
      <c r="AX302" s="13" t="s">
        <v>79</v>
      </c>
      <c r="AY302" s="242" t="s">
        <v>133</v>
      </c>
    </row>
    <row r="303" s="2" customFormat="1" ht="16.5" customHeight="1">
      <c r="A303" s="39"/>
      <c r="B303" s="40"/>
      <c r="C303" s="254" t="s">
        <v>457</v>
      </c>
      <c r="D303" s="254" t="s">
        <v>250</v>
      </c>
      <c r="E303" s="255" t="s">
        <v>458</v>
      </c>
      <c r="F303" s="256" t="s">
        <v>459</v>
      </c>
      <c r="G303" s="257" t="s">
        <v>187</v>
      </c>
      <c r="H303" s="258">
        <v>128</v>
      </c>
      <c r="I303" s="259"/>
      <c r="J303" s="260">
        <f>ROUND(I303*H303,2)</f>
        <v>0</v>
      </c>
      <c r="K303" s="256" t="s">
        <v>139</v>
      </c>
      <c r="L303" s="261"/>
      <c r="M303" s="262" t="s">
        <v>19</v>
      </c>
      <c r="N303" s="263" t="s">
        <v>43</v>
      </c>
      <c r="O303" s="85"/>
      <c r="P303" s="222">
        <f>O303*H303</f>
        <v>0</v>
      </c>
      <c r="Q303" s="222">
        <v>0.056120000000000003</v>
      </c>
      <c r="R303" s="222">
        <f>Q303*H303</f>
        <v>7.1833600000000004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192</v>
      </c>
      <c r="AT303" s="224" t="s">
        <v>250</v>
      </c>
      <c r="AU303" s="224" t="s">
        <v>81</v>
      </c>
      <c r="AY303" s="18" t="s">
        <v>133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79</v>
      </c>
      <c r="BK303" s="225">
        <f>ROUND(I303*H303,2)</f>
        <v>0</v>
      </c>
      <c r="BL303" s="18" t="s">
        <v>140</v>
      </c>
      <c r="BM303" s="224" t="s">
        <v>460</v>
      </c>
    </row>
    <row r="304" s="2" customFormat="1">
      <c r="A304" s="39"/>
      <c r="B304" s="40"/>
      <c r="C304" s="41"/>
      <c r="D304" s="226" t="s">
        <v>142</v>
      </c>
      <c r="E304" s="41"/>
      <c r="F304" s="227" t="s">
        <v>459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142</v>
      </c>
      <c r="AU304" s="18" t="s">
        <v>81</v>
      </c>
    </row>
    <row r="305" s="13" customFormat="1">
      <c r="A305" s="13"/>
      <c r="B305" s="232"/>
      <c r="C305" s="233"/>
      <c r="D305" s="226" t="s">
        <v>146</v>
      </c>
      <c r="E305" s="234" t="s">
        <v>19</v>
      </c>
      <c r="F305" s="235" t="s">
        <v>461</v>
      </c>
      <c r="G305" s="233"/>
      <c r="H305" s="236">
        <v>128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146</v>
      </c>
      <c r="AU305" s="242" t="s">
        <v>81</v>
      </c>
      <c r="AV305" s="13" t="s">
        <v>81</v>
      </c>
      <c r="AW305" s="13" t="s">
        <v>33</v>
      </c>
      <c r="AX305" s="13" t="s">
        <v>79</v>
      </c>
      <c r="AY305" s="242" t="s">
        <v>133</v>
      </c>
    </row>
    <row r="306" s="2" customFormat="1" ht="16.5" customHeight="1">
      <c r="A306" s="39"/>
      <c r="B306" s="40"/>
      <c r="C306" s="213" t="s">
        <v>462</v>
      </c>
      <c r="D306" s="213" t="s">
        <v>135</v>
      </c>
      <c r="E306" s="214" t="s">
        <v>463</v>
      </c>
      <c r="F306" s="215" t="s">
        <v>464</v>
      </c>
      <c r="G306" s="216" t="s">
        <v>201</v>
      </c>
      <c r="H306" s="217">
        <v>5.149</v>
      </c>
      <c r="I306" s="218"/>
      <c r="J306" s="219">
        <f>ROUND(I306*H306,2)</f>
        <v>0</v>
      </c>
      <c r="K306" s="215" t="s">
        <v>139</v>
      </c>
      <c r="L306" s="45"/>
      <c r="M306" s="220" t="s">
        <v>19</v>
      </c>
      <c r="N306" s="221" t="s">
        <v>43</v>
      </c>
      <c r="O306" s="85"/>
      <c r="P306" s="222">
        <f>O306*H306</f>
        <v>0</v>
      </c>
      <c r="Q306" s="222">
        <v>2.2563399999999998</v>
      </c>
      <c r="R306" s="222">
        <f>Q306*H306</f>
        <v>11.617894659999999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140</v>
      </c>
      <c r="AT306" s="224" t="s">
        <v>135</v>
      </c>
      <c r="AU306" s="224" t="s">
        <v>81</v>
      </c>
      <c r="AY306" s="18" t="s">
        <v>133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79</v>
      </c>
      <c r="BK306" s="225">
        <f>ROUND(I306*H306,2)</f>
        <v>0</v>
      </c>
      <c r="BL306" s="18" t="s">
        <v>140</v>
      </c>
      <c r="BM306" s="224" t="s">
        <v>465</v>
      </c>
    </row>
    <row r="307" s="2" customFormat="1">
      <c r="A307" s="39"/>
      <c r="B307" s="40"/>
      <c r="C307" s="41"/>
      <c r="D307" s="226" t="s">
        <v>142</v>
      </c>
      <c r="E307" s="41"/>
      <c r="F307" s="227" t="s">
        <v>466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142</v>
      </c>
      <c r="AU307" s="18" t="s">
        <v>81</v>
      </c>
    </row>
    <row r="308" s="13" customFormat="1">
      <c r="A308" s="13"/>
      <c r="B308" s="232"/>
      <c r="C308" s="233"/>
      <c r="D308" s="226" t="s">
        <v>146</v>
      </c>
      <c r="E308" s="234" t="s">
        <v>19</v>
      </c>
      <c r="F308" s="235" t="s">
        <v>467</v>
      </c>
      <c r="G308" s="233"/>
      <c r="H308" s="236">
        <v>5.149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146</v>
      </c>
      <c r="AU308" s="242" t="s">
        <v>81</v>
      </c>
      <c r="AV308" s="13" t="s">
        <v>81</v>
      </c>
      <c r="AW308" s="13" t="s">
        <v>33</v>
      </c>
      <c r="AX308" s="13" t="s">
        <v>79</v>
      </c>
      <c r="AY308" s="242" t="s">
        <v>133</v>
      </c>
    </row>
    <row r="309" s="2" customFormat="1" ht="16.5" customHeight="1">
      <c r="A309" s="39"/>
      <c r="B309" s="40"/>
      <c r="C309" s="213" t="s">
        <v>468</v>
      </c>
      <c r="D309" s="213" t="s">
        <v>135</v>
      </c>
      <c r="E309" s="214" t="s">
        <v>469</v>
      </c>
      <c r="F309" s="215" t="s">
        <v>470</v>
      </c>
      <c r="G309" s="216" t="s">
        <v>187</v>
      </c>
      <c r="H309" s="217">
        <v>132.5</v>
      </c>
      <c r="I309" s="218"/>
      <c r="J309" s="219">
        <f>ROUND(I309*H309,2)</f>
        <v>0</v>
      </c>
      <c r="K309" s="215" t="s">
        <v>139</v>
      </c>
      <c r="L309" s="45"/>
      <c r="M309" s="220" t="s">
        <v>19</v>
      </c>
      <c r="N309" s="221" t="s">
        <v>43</v>
      </c>
      <c r="O309" s="85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140</v>
      </c>
      <c r="AT309" s="224" t="s">
        <v>135</v>
      </c>
      <c r="AU309" s="224" t="s">
        <v>81</v>
      </c>
      <c r="AY309" s="18" t="s">
        <v>133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79</v>
      </c>
      <c r="BK309" s="225">
        <f>ROUND(I309*H309,2)</f>
        <v>0</v>
      </c>
      <c r="BL309" s="18" t="s">
        <v>140</v>
      </c>
      <c r="BM309" s="224" t="s">
        <v>471</v>
      </c>
    </row>
    <row r="310" s="2" customFormat="1">
      <c r="A310" s="39"/>
      <c r="B310" s="40"/>
      <c r="C310" s="41"/>
      <c r="D310" s="226" t="s">
        <v>142</v>
      </c>
      <c r="E310" s="41"/>
      <c r="F310" s="227" t="s">
        <v>472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142</v>
      </c>
      <c r="AU310" s="18" t="s">
        <v>81</v>
      </c>
    </row>
    <row r="311" s="2" customFormat="1">
      <c r="A311" s="39"/>
      <c r="B311" s="40"/>
      <c r="C311" s="41"/>
      <c r="D311" s="226" t="s">
        <v>144</v>
      </c>
      <c r="E311" s="41"/>
      <c r="F311" s="231" t="s">
        <v>473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144</v>
      </c>
      <c r="AU311" s="18" t="s">
        <v>81</v>
      </c>
    </row>
    <row r="312" s="13" customFormat="1">
      <c r="A312" s="13"/>
      <c r="B312" s="232"/>
      <c r="C312" s="233"/>
      <c r="D312" s="226" t="s">
        <v>146</v>
      </c>
      <c r="E312" s="234" t="s">
        <v>19</v>
      </c>
      <c r="F312" s="235" t="s">
        <v>474</v>
      </c>
      <c r="G312" s="233"/>
      <c r="H312" s="236">
        <v>132.5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146</v>
      </c>
      <c r="AU312" s="242" t="s">
        <v>81</v>
      </c>
      <c r="AV312" s="13" t="s">
        <v>81</v>
      </c>
      <c r="AW312" s="13" t="s">
        <v>33</v>
      </c>
      <c r="AX312" s="13" t="s">
        <v>79</v>
      </c>
      <c r="AY312" s="242" t="s">
        <v>133</v>
      </c>
    </row>
    <row r="313" s="2" customFormat="1" ht="16.5" customHeight="1">
      <c r="A313" s="39"/>
      <c r="B313" s="40"/>
      <c r="C313" s="213" t="s">
        <v>475</v>
      </c>
      <c r="D313" s="213" t="s">
        <v>135</v>
      </c>
      <c r="E313" s="214" t="s">
        <v>476</v>
      </c>
      <c r="F313" s="215" t="s">
        <v>477</v>
      </c>
      <c r="G313" s="216" t="s">
        <v>138</v>
      </c>
      <c r="H313" s="217">
        <v>5.2000000000000002</v>
      </c>
      <c r="I313" s="218"/>
      <c r="J313" s="219">
        <f>ROUND(I313*H313,2)</f>
        <v>0</v>
      </c>
      <c r="K313" s="215" t="s">
        <v>139</v>
      </c>
      <c r="L313" s="45"/>
      <c r="M313" s="220" t="s">
        <v>19</v>
      </c>
      <c r="N313" s="221" t="s">
        <v>43</v>
      </c>
      <c r="O313" s="85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140</v>
      </c>
      <c r="AT313" s="224" t="s">
        <v>135</v>
      </c>
      <c r="AU313" s="224" t="s">
        <v>81</v>
      </c>
      <c r="AY313" s="18" t="s">
        <v>133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8" t="s">
        <v>79</v>
      </c>
      <c r="BK313" s="225">
        <f>ROUND(I313*H313,2)</f>
        <v>0</v>
      </c>
      <c r="BL313" s="18" t="s">
        <v>140</v>
      </c>
      <c r="BM313" s="224" t="s">
        <v>478</v>
      </c>
    </row>
    <row r="314" s="2" customFormat="1">
      <c r="A314" s="39"/>
      <c r="B314" s="40"/>
      <c r="C314" s="41"/>
      <c r="D314" s="226" t="s">
        <v>142</v>
      </c>
      <c r="E314" s="41"/>
      <c r="F314" s="227" t="s">
        <v>479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142</v>
      </c>
      <c r="AU314" s="18" t="s">
        <v>81</v>
      </c>
    </row>
    <row r="315" s="2" customFormat="1">
      <c r="A315" s="39"/>
      <c r="B315" s="40"/>
      <c r="C315" s="41"/>
      <c r="D315" s="226" t="s">
        <v>144</v>
      </c>
      <c r="E315" s="41"/>
      <c r="F315" s="231" t="s">
        <v>480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144</v>
      </c>
      <c r="AU315" s="18" t="s">
        <v>81</v>
      </c>
    </row>
    <row r="316" s="13" customFormat="1">
      <c r="A316" s="13"/>
      <c r="B316" s="232"/>
      <c r="C316" s="233"/>
      <c r="D316" s="226" t="s">
        <v>146</v>
      </c>
      <c r="E316" s="234" t="s">
        <v>19</v>
      </c>
      <c r="F316" s="235" t="s">
        <v>153</v>
      </c>
      <c r="G316" s="233"/>
      <c r="H316" s="236">
        <v>5.2000000000000002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146</v>
      </c>
      <c r="AU316" s="242" t="s">
        <v>81</v>
      </c>
      <c r="AV316" s="13" t="s">
        <v>81</v>
      </c>
      <c r="AW316" s="13" t="s">
        <v>33</v>
      </c>
      <c r="AX316" s="13" t="s">
        <v>79</v>
      </c>
      <c r="AY316" s="242" t="s">
        <v>133</v>
      </c>
    </row>
    <row r="317" s="12" customFormat="1" ht="22.8" customHeight="1">
      <c r="A317" s="12"/>
      <c r="B317" s="197"/>
      <c r="C317" s="198"/>
      <c r="D317" s="199" t="s">
        <v>71</v>
      </c>
      <c r="E317" s="211" t="s">
        <v>481</v>
      </c>
      <c r="F317" s="211" t="s">
        <v>482</v>
      </c>
      <c r="G317" s="198"/>
      <c r="H317" s="198"/>
      <c r="I317" s="201"/>
      <c r="J317" s="212">
        <f>BK317</f>
        <v>0</v>
      </c>
      <c r="K317" s="198"/>
      <c r="L317" s="203"/>
      <c r="M317" s="204"/>
      <c r="N317" s="205"/>
      <c r="O317" s="205"/>
      <c r="P317" s="206">
        <f>SUM(P318:P353)</f>
        <v>0</v>
      </c>
      <c r="Q317" s="205"/>
      <c r="R317" s="206">
        <f>SUM(R318:R353)</f>
        <v>0</v>
      </c>
      <c r="S317" s="205"/>
      <c r="T317" s="207">
        <f>SUM(T318:T353)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8" t="s">
        <v>79</v>
      </c>
      <c r="AT317" s="209" t="s">
        <v>71</v>
      </c>
      <c r="AU317" s="209" t="s">
        <v>79</v>
      </c>
      <c r="AY317" s="208" t="s">
        <v>133</v>
      </c>
      <c r="BK317" s="210">
        <f>SUM(BK318:BK353)</f>
        <v>0</v>
      </c>
    </row>
    <row r="318" s="2" customFormat="1">
      <c r="A318" s="39"/>
      <c r="B318" s="40"/>
      <c r="C318" s="213" t="s">
        <v>483</v>
      </c>
      <c r="D318" s="213" t="s">
        <v>135</v>
      </c>
      <c r="E318" s="214" t="s">
        <v>484</v>
      </c>
      <c r="F318" s="215" t="s">
        <v>485</v>
      </c>
      <c r="G318" s="216" t="s">
        <v>230</v>
      </c>
      <c r="H318" s="217">
        <v>107.55500000000001</v>
      </c>
      <c r="I318" s="218"/>
      <c r="J318" s="219">
        <f>ROUND(I318*H318,2)</f>
        <v>0</v>
      </c>
      <c r="K318" s="215" t="s">
        <v>139</v>
      </c>
      <c r="L318" s="45"/>
      <c r="M318" s="220" t="s">
        <v>19</v>
      </c>
      <c r="N318" s="221" t="s">
        <v>43</v>
      </c>
      <c r="O318" s="85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4" t="s">
        <v>140</v>
      </c>
      <c r="AT318" s="224" t="s">
        <v>135</v>
      </c>
      <c r="AU318" s="224" t="s">
        <v>81</v>
      </c>
      <c r="AY318" s="18" t="s">
        <v>133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8" t="s">
        <v>79</v>
      </c>
      <c r="BK318" s="225">
        <f>ROUND(I318*H318,2)</f>
        <v>0</v>
      </c>
      <c r="BL318" s="18" t="s">
        <v>140</v>
      </c>
      <c r="BM318" s="224" t="s">
        <v>486</v>
      </c>
    </row>
    <row r="319" s="2" customFormat="1">
      <c r="A319" s="39"/>
      <c r="B319" s="40"/>
      <c r="C319" s="41"/>
      <c r="D319" s="226" t="s">
        <v>142</v>
      </c>
      <c r="E319" s="41"/>
      <c r="F319" s="227" t="s">
        <v>487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142</v>
      </c>
      <c r="AU319" s="18" t="s">
        <v>81</v>
      </c>
    </row>
    <row r="320" s="2" customFormat="1">
      <c r="A320" s="39"/>
      <c r="B320" s="40"/>
      <c r="C320" s="41"/>
      <c r="D320" s="226" t="s">
        <v>144</v>
      </c>
      <c r="E320" s="41"/>
      <c r="F320" s="231" t="s">
        <v>233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144</v>
      </c>
      <c r="AU320" s="18" t="s">
        <v>81</v>
      </c>
    </row>
    <row r="321" s="13" customFormat="1">
      <c r="A321" s="13"/>
      <c r="B321" s="232"/>
      <c r="C321" s="233"/>
      <c r="D321" s="226" t="s">
        <v>146</v>
      </c>
      <c r="E321" s="234" t="s">
        <v>19</v>
      </c>
      <c r="F321" s="235" t="s">
        <v>488</v>
      </c>
      <c r="G321" s="233"/>
      <c r="H321" s="236">
        <v>107.55500000000001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146</v>
      </c>
      <c r="AU321" s="242" t="s">
        <v>81</v>
      </c>
      <c r="AV321" s="13" t="s">
        <v>81</v>
      </c>
      <c r="AW321" s="13" t="s">
        <v>33</v>
      </c>
      <c r="AX321" s="13" t="s">
        <v>79</v>
      </c>
      <c r="AY321" s="242" t="s">
        <v>133</v>
      </c>
    </row>
    <row r="322" s="2" customFormat="1">
      <c r="A322" s="39"/>
      <c r="B322" s="40"/>
      <c r="C322" s="213" t="s">
        <v>489</v>
      </c>
      <c r="D322" s="213" t="s">
        <v>135</v>
      </c>
      <c r="E322" s="214" t="s">
        <v>490</v>
      </c>
      <c r="F322" s="215" t="s">
        <v>232</v>
      </c>
      <c r="G322" s="216" t="s">
        <v>230</v>
      </c>
      <c r="H322" s="217">
        <v>107.862</v>
      </c>
      <c r="I322" s="218"/>
      <c r="J322" s="219">
        <f>ROUND(I322*H322,2)</f>
        <v>0</v>
      </c>
      <c r="K322" s="215" t="s">
        <v>139</v>
      </c>
      <c r="L322" s="45"/>
      <c r="M322" s="220" t="s">
        <v>19</v>
      </c>
      <c r="N322" s="221" t="s">
        <v>43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140</v>
      </c>
      <c r="AT322" s="224" t="s">
        <v>135</v>
      </c>
      <c r="AU322" s="224" t="s">
        <v>81</v>
      </c>
      <c r="AY322" s="18" t="s">
        <v>133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79</v>
      </c>
      <c r="BK322" s="225">
        <f>ROUND(I322*H322,2)</f>
        <v>0</v>
      </c>
      <c r="BL322" s="18" t="s">
        <v>140</v>
      </c>
      <c r="BM322" s="224" t="s">
        <v>491</v>
      </c>
    </row>
    <row r="323" s="2" customFormat="1">
      <c r="A323" s="39"/>
      <c r="B323" s="40"/>
      <c r="C323" s="41"/>
      <c r="D323" s="226" t="s">
        <v>142</v>
      </c>
      <c r="E323" s="41"/>
      <c r="F323" s="227" t="s">
        <v>232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142</v>
      </c>
      <c r="AU323" s="18" t="s">
        <v>81</v>
      </c>
    </row>
    <row r="324" s="2" customFormat="1">
      <c r="A324" s="39"/>
      <c r="B324" s="40"/>
      <c r="C324" s="41"/>
      <c r="D324" s="226" t="s">
        <v>144</v>
      </c>
      <c r="E324" s="41"/>
      <c r="F324" s="231" t="s">
        <v>233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144</v>
      </c>
      <c r="AU324" s="18" t="s">
        <v>81</v>
      </c>
    </row>
    <row r="325" s="13" customFormat="1">
      <c r="A325" s="13"/>
      <c r="B325" s="232"/>
      <c r="C325" s="233"/>
      <c r="D325" s="226" t="s">
        <v>146</v>
      </c>
      <c r="E325" s="234" t="s">
        <v>19</v>
      </c>
      <c r="F325" s="235" t="s">
        <v>492</v>
      </c>
      <c r="G325" s="233"/>
      <c r="H325" s="236">
        <v>107.862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146</v>
      </c>
      <c r="AU325" s="242" t="s">
        <v>81</v>
      </c>
      <c r="AV325" s="13" t="s">
        <v>81</v>
      </c>
      <c r="AW325" s="13" t="s">
        <v>33</v>
      </c>
      <c r="AX325" s="13" t="s">
        <v>79</v>
      </c>
      <c r="AY325" s="242" t="s">
        <v>133</v>
      </c>
    </row>
    <row r="326" s="2" customFormat="1">
      <c r="A326" s="39"/>
      <c r="B326" s="40"/>
      <c r="C326" s="213" t="s">
        <v>493</v>
      </c>
      <c r="D326" s="213" t="s">
        <v>135</v>
      </c>
      <c r="E326" s="214" t="s">
        <v>494</v>
      </c>
      <c r="F326" s="215" t="s">
        <v>495</v>
      </c>
      <c r="G326" s="216" t="s">
        <v>230</v>
      </c>
      <c r="H326" s="217">
        <v>16.032</v>
      </c>
      <c r="I326" s="218"/>
      <c r="J326" s="219">
        <f>ROUND(I326*H326,2)</f>
        <v>0</v>
      </c>
      <c r="K326" s="215" t="s">
        <v>139</v>
      </c>
      <c r="L326" s="45"/>
      <c r="M326" s="220" t="s">
        <v>19</v>
      </c>
      <c r="N326" s="221" t="s">
        <v>43</v>
      </c>
      <c r="O326" s="85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140</v>
      </c>
      <c r="AT326" s="224" t="s">
        <v>135</v>
      </c>
      <c r="AU326" s="224" t="s">
        <v>81</v>
      </c>
      <c r="AY326" s="18" t="s">
        <v>133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8" t="s">
        <v>79</v>
      </c>
      <c r="BK326" s="225">
        <f>ROUND(I326*H326,2)</f>
        <v>0</v>
      </c>
      <c r="BL326" s="18" t="s">
        <v>140</v>
      </c>
      <c r="BM326" s="224" t="s">
        <v>496</v>
      </c>
    </row>
    <row r="327" s="2" customFormat="1">
      <c r="A327" s="39"/>
      <c r="B327" s="40"/>
      <c r="C327" s="41"/>
      <c r="D327" s="226" t="s">
        <v>142</v>
      </c>
      <c r="E327" s="41"/>
      <c r="F327" s="227" t="s">
        <v>495</v>
      </c>
      <c r="G327" s="41"/>
      <c r="H327" s="41"/>
      <c r="I327" s="228"/>
      <c r="J327" s="41"/>
      <c r="K327" s="41"/>
      <c r="L327" s="45"/>
      <c r="M327" s="229"/>
      <c r="N327" s="23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142</v>
      </c>
      <c r="AU327" s="18" t="s">
        <v>81</v>
      </c>
    </row>
    <row r="328" s="2" customFormat="1">
      <c r="A328" s="39"/>
      <c r="B328" s="40"/>
      <c r="C328" s="41"/>
      <c r="D328" s="226" t="s">
        <v>144</v>
      </c>
      <c r="E328" s="41"/>
      <c r="F328" s="231" t="s">
        <v>233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144</v>
      </c>
      <c r="AU328" s="18" t="s">
        <v>81</v>
      </c>
    </row>
    <row r="329" s="13" customFormat="1">
      <c r="A329" s="13"/>
      <c r="B329" s="232"/>
      <c r="C329" s="233"/>
      <c r="D329" s="226" t="s">
        <v>146</v>
      </c>
      <c r="E329" s="234" t="s">
        <v>19</v>
      </c>
      <c r="F329" s="235" t="s">
        <v>497</v>
      </c>
      <c r="G329" s="233"/>
      <c r="H329" s="236">
        <v>16.032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146</v>
      </c>
      <c r="AU329" s="242" t="s">
        <v>81</v>
      </c>
      <c r="AV329" s="13" t="s">
        <v>81</v>
      </c>
      <c r="AW329" s="13" t="s">
        <v>33</v>
      </c>
      <c r="AX329" s="13" t="s">
        <v>79</v>
      </c>
      <c r="AY329" s="242" t="s">
        <v>133</v>
      </c>
    </row>
    <row r="330" s="2" customFormat="1" ht="16.5" customHeight="1">
      <c r="A330" s="39"/>
      <c r="B330" s="40"/>
      <c r="C330" s="213" t="s">
        <v>498</v>
      </c>
      <c r="D330" s="213" t="s">
        <v>135</v>
      </c>
      <c r="E330" s="214" t="s">
        <v>499</v>
      </c>
      <c r="F330" s="215" t="s">
        <v>500</v>
      </c>
      <c r="G330" s="216" t="s">
        <v>230</v>
      </c>
      <c r="H330" s="217">
        <v>231.44900000000001</v>
      </c>
      <c r="I330" s="218"/>
      <c r="J330" s="219">
        <f>ROUND(I330*H330,2)</f>
        <v>0</v>
      </c>
      <c r="K330" s="215" t="s">
        <v>139</v>
      </c>
      <c r="L330" s="45"/>
      <c r="M330" s="220" t="s">
        <v>19</v>
      </c>
      <c r="N330" s="221" t="s">
        <v>43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140</v>
      </c>
      <c r="AT330" s="224" t="s">
        <v>135</v>
      </c>
      <c r="AU330" s="224" t="s">
        <v>81</v>
      </c>
      <c r="AY330" s="18" t="s">
        <v>133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79</v>
      </c>
      <c r="BK330" s="225">
        <f>ROUND(I330*H330,2)</f>
        <v>0</v>
      </c>
      <c r="BL330" s="18" t="s">
        <v>140</v>
      </c>
      <c r="BM330" s="224" t="s">
        <v>501</v>
      </c>
    </row>
    <row r="331" s="2" customFormat="1">
      <c r="A331" s="39"/>
      <c r="B331" s="40"/>
      <c r="C331" s="41"/>
      <c r="D331" s="226" t="s">
        <v>142</v>
      </c>
      <c r="E331" s="41"/>
      <c r="F331" s="227" t="s">
        <v>502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142</v>
      </c>
      <c r="AU331" s="18" t="s">
        <v>81</v>
      </c>
    </row>
    <row r="332" s="2" customFormat="1">
      <c r="A332" s="39"/>
      <c r="B332" s="40"/>
      <c r="C332" s="41"/>
      <c r="D332" s="226" t="s">
        <v>144</v>
      </c>
      <c r="E332" s="41"/>
      <c r="F332" s="231" t="s">
        <v>503</v>
      </c>
      <c r="G332" s="41"/>
      <c r="H332" s="41"/>
      <c r="I332" s="228"/>
      <c r="J332" s="41"/>
      <c r="K332" s="41"/>
      <c r="L332" s="45"/>
      <c r="M332" s="229"/>
      <c r="N332" s="23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144</v>
      </c>
      <c r="AU332" s="18" t="s">
        <v>81</v>
      </c>
    </row>
    <row r="333" s="15" customFormat="1">
      <c r="A333" s="15"/>
      <c r="B333" s="264"/>
      <c r="C333" s="265"/>
      <c r="D333" s="226" t="s">
        <v>146</v>
      </c>
      <c r="E333" s="266" t="s">
        <v>19</v>
      </c>
      <c r="F333" s="267" t="s">
        <v>504</v>
      </c>
      <c r="G333" s="265"/>
      <c r="H333" s="266" t="s">
        <v>19</v>
      </c>
      <c r="I333" s="268"/>
      <c r="J333" s="265"/>
      <c r="K333" s="265"/>
      <c r="L333" s="269"/>
      <c r="M333" s="270"/>
      <c r="N333" s="271"/>
      <c r="O333" s="271"/>
      <c r="P333" s="271"/>
      <c r="Q333" s="271"/>
      <c r="R333" s="271"/>
      <c r="S333" s="271"/>
      <c r="T333" s="27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3" t="s">
        <v>146</v>
      </c>
      <c r="AU333" s="273" t="s">
        <v>81</v>
      </c>
      <c r="AV333" s="15" t="s">
        <v>79</v>
      </c>
      <c r="AW333" s="15" t="s">
        <v>33</v>
      </c>
      <c r="AX333" s="15" t="s">
        <v>72</v>
      </c>
      <c r="AY333" s="273" t="s">
        <v>133</v>
      </c>
    </row>
    <row r="334" s="13" customFormat="1">
      <c r="A334" s="13"/>
      <c r="B334" s="232"/>
      <c r="C334" s="233"/>
      <c r="D334" s="226" t="s">
        <v>146</v>
      </c>
      <c r="E334" s="234" t="s">
        <v>19</v>
      </c>
      <c r="F334" s="235" t="s">
        <v>505</v>
      </c>
      <c r="G334" s="233"/>
      <c r="H334" s="236">
        <v>20.515000000000001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146</v>
      </c>
      <c r="AU334" s="242" t="s">
        <v>81</v>
      </c>
      <c r="AV334" s="13" t="s">
        <v>81</v>
      </c>
      <c r="AW334" s="13" t="s">
        <v>33</v>
      </c>
      <c r="AX334" s="13" t="s">
        <v>72</v>
      </c>
      <c r="AY334" s="242" t="s">
        <v>133</v>
      </c>
    </row>
    <row r="335" s="13" customFormat="1">
      <c r="A335" s="13"/>
      <c r="B335" s="232"/>
      <c r="C335" s="233"/>
      <c r="D335" s="226" t="s">
        <v>146</v>
      </c>
      <c r="E335" s="234" t="s">
        <v>19</v>
      </c>
      <c r="F335" s="235" t="s">
        <v>506</v>
      </c>
      <c r="G335" s="233"/>
      <c r="H335" s="236">
        <v>3.4500000000000002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146</v>
      </c>
      <c r="AU335" s="242" t="s">
        <v>81</v>
      </c>
      <c r="AV335" s="13" t="s">
        <v>81</v>
      </c>
      <c r="AW335" s="13" t="s">
        <v>33</v>
      </c>
      <c r="AX335" s="13" t="s">
        <v>72</v>
      </c>
      <c r="AY335" s="242" t="s">
        <v>133</v>
      </c>
    </row>
    <row r="336" s="13" customFormat="1">
      <c r="A336" s="13"/>
      <c r="B336" s="232"/>
      <c r="C336" s="233"/>
      <c r="D336" s="226" t="s">
        <v>146</v>
      </c>
      <c r="E336" s="234" t="s">
        <v>19</v>
      </c>
      <c r="F336" s="235" t="s">
        <v>507</v>
      </c>
      <c r="G336" s="233"/>
      <c r="H336" s="236">
        <v>52.07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146</v>
      </c>
      <c r="AU336" s="242" t="s">
        <v>81</v>
      </c>
      <c r="AV336" s="13" t="s">
        <v>81</v>
      </c>
      <c r="AW336" s="13" t="s">
        <v>33</v>
      </c>
      <c r="AX336" s="13" t="s">
        <v>72</v>
      </c>
      <c r="AY336" s="242" t="s">
        <v>133</v>
      </c>
    </row>
    <row r="337" s="13" customFormat="1">
      <c r="A337" s="13"/>
      <c r="B337" s="232"/>
      <c r="C337" s="233"/>
      <c r="D337" s="226" t="s">
        <v>146</v>
      </c>
      <c r="E337" s="234" t="s">
        <v>19</v>
      </c>
      <c r="F337" s="235" t="s">
        <v>508</v>
      </c>
      <c r="G337" s="233"/>
      <c r="H337" s="236">
        <v>28.52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146</v>
      </c>
      <c r="AU337" s="242" t="s">
        <v>81</v>
      </c>
      <c r="AV337" s="13" t="s">
        <v>81</v>
      </c>
      <c r="AW337" s="13" t="s">
        <v>33</v>
      </c>
      <c r="AX337" s="13" t="s">
        <v>72</v>
      </c>
      <c r="AY337" s="242" t="s">
        <v>133</v>
      </c>
    </row>
    <row r="338" s="13" customFormat="1">
      <c r="A338" s="13"/>
      <c r="B338" s="232"/>
      <c r="C338" s="233"/>
      <c r="D338" s="226" t="s">
        <v>146</v>
      </c>
      <c r="E338" s="234" t="s">
        <v>19</v>
      </c>
      <c r="F338" s="235" t="s">
        <v>385</v>
      </c>
      <c r="G338" s="233"/>
      <c r="H338" s="236">
        <v>3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146</v>
      </c>
      <c r="AU338" s="242" t="s">
        <v>81</v>
      </c>
      <c r="AV338" s="13" t="s">
        <v>81</v>
      </c>
      <c r="AW338" s="13" t="s">
        <v>33</v>
      </c>
      <c r="AX338" s="13" t="s">
        <v>72</v>
      </c>
      <c r="AY338" s="242" t="s">
        <v>133</v>
      </c>
    </row>
    <row r="339" s="15" customFormat="1">
      <c r="A339" s="15"/>
      <c r="B339" s="264"/>
      <c r="C339" s="265"/>
      <c r="D339" s="226" t="s">
        <v>146</v>
      </c>
      <c r="E339" s="266" t="s">
        <v>19</v>
      </c>
      <c r="F339" s="267" t="s">
        <v>509</v>
      </c>
      <c r="G339" s="265"/>
      <c r="H339" s="266" t="s">
        <v>19</v>
      </c>
      <c r="I339" s="268"/>
      <c r="J339" s="265"/>
      <c r="K339" s="265"/>
      <c r="L339" s="269"/>
      <c r="M339" s="270"/>
      <c r="N339" s="271"/>
      <c r="O339" s="271"/>
      <c r="P339" s="271"/>
      <c r="Q339" s="271"/>
      <c r="R339" s="271"/>
      <c r="S339" s="271"/>
      <c r="T339" s="272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3" t="s">
        <v>146</v>
      </c>
      <c r="AU339" s="273" t="s">
        <v>81</v>
      </c>
      <c r="AV339" s="15" t="s">
        <v>79</v>
      </c>
      <c r="AW339" s="15" t="s">
        <v>33</v>
      </c>
      <c r="AX339" s="15" t="s">
        <v>72</v>
      </c>
      <c r="AY339" s="273" t="s">
        <v>133</v>
      </c>
    </row>
    <row r="340" s="13" customFormat="1">
      <c r="A340" s="13"/>
      <c r="B340" s="232"/>
      <c r="C340" s="233"/>
      <c r="D340" s="226" t="s">
        <v>146</v>
      </c>
      <c r="E340" s="234" t="s">
        <v>19</v>
      </c>
      <c r="F340" s="235" t="s">
        <v>510</v>
      </c>
      <c r="G340" s="233"/>
      <c r="H340" s="236">
        <v>2.1200000000000001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146</v>
      </c>
      <c r="AU340" s="242" t="s">
        <v>81</v>
      </c>
      <c r="AV340" s="13" t="s">
        <v>81</v>
      </c>
      <c r="AW340" s="13" t="s">
        <v>33</v>
      </c>
      <c r="AX340" s="13" t="s">
        <v>72</v>
      </c>
      <c r="AY340" s="242" t="s">
        <v>133</v>
      </c>
    </row>
    <row r="341" s="13" customFormat="1">
      <c r="A341" s="13"/>
      <c r="B341" s="232"/>
      <c r="C341" s="233"/>
      <c r="D341" s="226" t="s">
        <v>146</v>
      </c>
      <c r="E341" s="234" t="s">
        <v>19</v>
      </c>
      <c r="F341" s="235" t="s">
        <v>511</v>
      </c>
      <c r="G341" s="233"/>
      <c r="H341" s="236">
        <v>19.199999999999999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146</v>
      </c>
      <c r="AU341" s="242" t="s">
        <v>81</v>
      </c>
      <c r="AV341" s="13" t="s">
        <v>81</v>
      </c>
      <c r="AW341" s="13" t="s">
        <v>33</v>
      </c>
      <c r="AX341" s="13" t="s">
        <v>72</v>
      </c>
      <c r="AY341" s="242" t="s">
        <v>133</v>
      </c>
    </row>
    <row r="342" s="13" customFormat="1">
      <c r="A342" s="13"/>
      <c r="B342" s="232"/>
      <c r="C342" s="233"/>
      <c r="D342" s="226" t="s">
        <v>146</v>
      </c>
      <c r="E342" s="234" t="s">
        <v>19</v>
      </c>
      <c r="F342" s="235" t="s">
        <v>512</v>
      </c>
      <c r="G342" s="233"/>
      <c r="H342" s="236">
        <v>67.069999999999993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146</v>
      </c>
      <c r="AU342" s="242" t="s">
        <v>81</v>
      </c>
      <c r="AV342" s="13" t="s">
        <v>81</v>
      </c>
      <c r="AW342" s="13" t="s">
        <v>33</v>
      </c>
      <c r="AX342" s="13" t="s">
        <v>72</v>
      </c>
      <c r="AY342" s="242" t="s">
        <v>133</v>
      </c>
    </row>
    <row r="343" s="13" customFormat="1">
      <c r="A343" s="13"/>
      <c r="B343" s="232"/>
      <c r="C343" s="233"/>
      <c r="D343" s="226" t="s">
        <v>146</v>
      </c>
      <c r="E343" s="234" t="s">
        <v>19</v>
      </c>
      <c r="F343" s="235" t="s">
        <v>513</v>
      </c>
      <c r="G343" s="233"/>
      <c r="H343" s="236">
        <v>5.4000000000000004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146</v>
      </c>
      <c r="AU343" s="242" t="s">
        <v>81</v>
      </c>
      <c r="AV343" s="13" t="s">
        <v>81</v>
      </c>
      <c r="AW343" s="13" t="s">
        <v>33</v>
      </c>
      <c r="AX343" s="13" t="s">
        <v>72</v>
      </c>
      <c r="AY343" s="242" t="s">
        <v>133</v>
      </c>
    </row>
    <row r="344" s="13" customFormat="1">
      <c r="A344" s="13"/>
      <c r="B344" s="232"/>
      <c r="C344" s="233"/>
      <c r="D344" s="226" t="s">
        <v>146</v>
      </c>
      <c r="E344" s="234" t="s">
        <v>19</v>
      </c>
      <c r="F344" s="235" t="s">
        <v>514</v>
      </c>
      <c r="G344" s="233"/>
      <c r="H344" s="236">
        <v>9.4079999999999995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146</v>
      </c>
      <c r="AU344" s="242" t="s">
        <v>81</v>
      </c>
      <c r="AV344" s="13" t="s">
        <v>81</v>
      </c>
      <c r="AW344" s="13" t="s">
        <v>33</v>
      </c>
      <c r="AX344" s="13" t="s">
        <v>72</v>
      </c>
      <c r="AY344" s="242" t="s">
        <v>133</v>
      </c>
    </row>
    <row r="345" s="13" customFormat="1">
      <c r="A345" s="13"/>
      <c r="B345" s="232"/>
      <c r="C345" s="233"/>
      <c r="D345" s="226" t="s">
        <v>146</v>
      </c>
      <c r="E345" s="234" t="s">
        <v>19</v>
      </c>
      <c r="F345" s="235" t="s">
        <v>515</v>
      </c>
      <c r="G345" s="233"/>
      <c r="H345" s="236">
        <v>4.6639999999999997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146</v>
      </c>
      <c r="AU345" s="242" t="s">
        <v>81</v>
      </c>
      <c r="AV345" s="13" t="s">
        <v>81</v>
      </c>
      <c r="AW345" s="13" t="s">
        <v>33</v>
      </c>
      <c r="AX345" s="13" t="s">
        <v>72</v>
      </c>
      <c r="AY345" s="242" t="s">
        <v>133</v>
      </c>
    </row>
    <row r="346" s="15" customFormat="1">
      <c r="A346" s="15"/>
      <c r="B346" s="264"/>
      <c r="C346" s="265"/>
      <c r="D346" s="226" t="s">
        <v>146</v>
      </c>
      <c r="E346" s="266" t="s">
        <v>19</v>
      </c>
      <c r="F346" s="267" t="s">
        <v>516</v>
      </c>
      <c r="G346" s="265"/>
      <c r="H346" s="266" t="s">
        <v>19</v>
      </c>
      <c r="I346" s="268"/>
      <c r="J346" s="265"/>
      <c r="K346" s="265"/>
      <c r="L346" s="269"/>
      <c r="M346" s="270"/>
      <c r="N346" s="271"/>
      <c r="O346" s="271"/>
      <c r="P346" s="271"/>
      <c r="Q346" s="271"/>
      <c r="R346" s="271"/>
      <c r="S346" s="271"/>
      <c r="T346" s="27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3" t="s">
        <v>146</v>
      </c>
      <c r="AU346" s="273" t="s">
        <v>81</v>
      </c>
      <c r="AV346" s="15" t="s">
        <v>79</v>
      </c>
      <c r="AW346" s="15" t="s">
        <v>33</v>
      </c>
      <c r="AX346" s="15" t="s">
        <v>72</v>
      </c>
      <c r="AY346" s="273" t="s">
        <v>133</v>
      </c>
    </row>
    <row r="347" s="13" customFormat="1">
      <c r="A347" s="13"/>
      <c r="B347" s="232"/>
      <c r="C347" s="233"/>
      <c r="D347" s="226" t="s">
        <v>146</v>
      </c>
      <c r="E347" s="234" t="s">
        <v>19</v>
      </c>
      <c r="F347" s="235" t="s">
        <v>517</v>
      </c>
      <c r="G347" s="233"/>
      <c r="H347" s="236">
        <v>15.359999999999999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146</v>
      </c>
      <c r="AU347" s="242" t="s">
        <v>81</v>
      </c>
      <c r="AV347" s="13" t="s">
        <v>81</v>
      </c>
      <c r="AW347" s="13" t="s">
        <v>33</v>
      </c>
      <c r="AX347" s="13" t="s">
        <v>72</v>
      </c>
      <c r="AY347" s="242" t="s">
        <v>133</v>
      </c>
    </row>
    <row r="348" s="13" customFormat="1">
      <c r="A348" s="13"/>
      <c r="B348" s="232"/>
      <c r="C348" s="233"/>
      <c r="D348" s="226" t="s">
        <v>146</v>
      </c>
      <c r="E348" s="234" t="s">
        <v>19</v>
      </c>
      <c r="F348" s="235" t="s">
        <v>518</v>
      </c>
      <c r="G348" s="233"/>
      <c r="H348" s="236">
        <v>0.67200000000000004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146</v>
      </c>
      <c r="AU348" s="242" t="s">
        <v>81</v>
      </c>
      <c r="AV348" s="13" t="s">
        <v>81</v>
      </c>
      <c r="AW348" s="13" t="s">
        <v>33</v>
      </c>
      <c r="AX348" s="13" t="s">
        <v>72</v>
      </c>
      <c r="AY348" s="242" t="s">
        <v>133</v>
      </c>
    </row>
    <row r="349" s="14" customFormat="1">
      <c r="A349" s="14"/>
      <c r="B349" s="243"/>
      <c r="C349" s="244"/>
      <c r="D349" s="226" t="s">
        <v>146</v>
      </c>
      <c r="E349" s="245" t="s">
        <v>19</v>
      </c>
      <c r="F349" s="246" t="s">
        <v>154</v>
      </c>
      <c r="G349" s="244"/>
      <c r="H349" s="247">
        <v>231.44900000000001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146</v>
      </c>
      <c r="AU349" s="253" t="s">
        <v>81</v>
      </c>
      <c r="AV349" s="14" t="s">
        <v>140</v>
      </c>
      <c r="AW349" s="14" t="s">
        <v>33</v>
      </c>
      <c r="AX349" s="14" t="s">
        <v>79</v>
      </c>
      <c r="AY349" s="253" t="s">
        <v>133</v>
      </c>
    </row>
    <row r="350" s="2" customFormat="1" ht="16.5" customHeight="1">
      <c r="A350" s="39"/>
      <c r="B350" s="40"/>
      <c r="C350" s="213" t="s">
        <v>519</v>
      </c>
      <c r="D350" s="213" t="s">
        <v>135</v>
      </c>
      <c r="E350" s="214" t="s">
        <v>520</v>
      </c>
      <c r="F350" s="215" t="s">
        <v>521</v>
      </c>
      <c r="G350" s="216" t="s">
        <v>230</v>
      </c>
      <c r="H350" s="217">
        <v>5091.8779999999997</v>
      </c>
      <c r="I350" s="218"/>
      <c r="J350" s="219">
        <f>ROUND(I350*H350,2)</f>
        <v>0</v>
      </c>
      <c r="K350" s="215" t="s">
        <v>139</v>
      </c>
      <c r="L350" s="45"/>
      <c r="M350" s="220" t="s">
        <v>19</v>
      </c>
      <c r="N350" s="221" t="s">
        <v>43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140</v>
      </c>
      <c r="AT350" s="224" t="s">
        <v>135</v>
      </c>
      <c r="AU350" s="224" t="s">
        <v>81</v>
      </c>
      <c r="AY350" s="18" t="s">
        <v>133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79</v>
      </c>
      <c r="BK350" s="225">
        <f>ROUND(I350*H350,2)</f>
        <v>0</v>
      </c>
      <c r="BL350" s="18" t="s">
        <v>140</v>
      </c>
      <c r="BM350" s="224" t="s">
        <v>522</v>
      </c>
    </row>
    <row r="351" s="2" customFormat="1">
      <c r="A351" s="39"/>
      <c r="B351" s="40"/>
      <c r="C351" s="41"/>
      <c r="D351" s="226" t="s">
        <v>142</v>
      </c>
      <c r="E351" s="41"/>
      <c r="F351" s="227" t="s">
        <v>523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142</v>
      </c>
      <c r="AU351" s="18" t="s">
        <v>81</v>
      </c>
    </row>
    <row r="352" s="2" customFormat="1">
      <c r="A352" s="39"/>
      <c r="B352" s="40"/>
      <c r="C352" s="41"/>
      <c r="D352" s="226" t="s">
        <v>144</v>
      </c>
      <c r="E352" s="41"/>
      <c r="F352" s="231" t="s">
        <v>503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144</v>
      </c>
      <c r="AU352" s="18" t="s">
        <v>81</v>
      </c>
    </row>
    <row r="353" s="13" customFormat="1">
      <c r="A353" s="13"/>
      <c r="B353" s="232"/>
      <c r="C353" s="233"/>
      <c r="D353" s="226" t="s">
        <v>146</v>
      </c>
      <c r="E353" s="234" t="s">
        <v>19</v>
      </c>
      <c r="F353" s="235" t="s">
        <v>524</v>
      </c>
      <c r="G353" s="233"/>
      <c r="H353" s="236">
        <v>5091.8779999999997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146</v>
      </c>
      <c r="AU353" s="242" t="s">
        <v>81</v>
      </c>
      <c r="AV353" s="13" t="s">
        <v>81</v>
      </c>
      <c r="AW353" s="13" t="s">
        <v>33</v>
      </c>
      <c r="AX353" s="13" t="s">
        <v>79</v>
      </c>
      <c r="AY353" s="242" t="s">
        <v>133</v>
      </c>
    </row>
    <row r="354" s="12" customFormat="1" ht="22.8" customHeight="1">
      <c r="A354" s="12"/>
      <c r="B354" s="197"/>
      <c r="C354" s="198"/>
      <c r="D354" s="199" t="s">
        <v>71</v>
      </c>
      <c r="E354" s="211" t="s">
        <v>525</v>
      </c>
      <c r="F354" s="211" t="s">
        <v>526</v>
      </c>
      <c r="G354" s="198"/>
      <c r="H354" s="198"/>
      <c r="I354" s="201"/>
      <c r="J354" s="212">
        <f>BK354</f>
        <v>0</v>
      </c>
      <c r="K354" s="198"/>
      <c r="L354" s="203"/>
      <c r="M354" s="204"/>
      <c r="N354" s="205"/>
      <c r="O354" s="205"/>
      <c r="P354" s="206">
        <f>SUM(P355:P356)</f>
        <v>0</v>
      </c>
      <c r="Q354" s="205"/>
      <c r="R354" s="206">
        <f>SUM(R355:R356)</f>
        <v>0</v>
      </c>
      <c r="S354" s="205"/>
      <c r="T354" s="207">
        <f>SUM(T355:T356)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8" t="s">
        <v>79</v>
      </c>
      <c r="AT354" s="209" t="s">
        <v>71</v>
      </c>
      <c r="AU354" s="209" t="s">
        <v>79</v>
      </c>
      <c r="AY354" s="208" t="s">
        <v>133</v>
      </c>
      <c r="BK354" s="210">
        <f>SUM(BK355:BK356)</f>
        <v>0</v>
      </c>
    </row>
    <row r="355" s="2" customFormat="1" ht="16.5" customHeight="1">
      <c r="A355" s="39"/>
      <c r="B355" s="40"/>
      <c r="C355" s="213" t="s">
        <v>527</v>
      </c>
      <c r="D355" s="213" t="s">
        <v>135</v>
      </c>
      <c r="E355" s="214" t="s">
        <v>528</v>
      </c>
      <c r="F355" s="215" t="s">
        <v>529</v>
      </c>
      <c r="G355" s="216" t="s">
        <v>230</v>
      </c>
      <c r="H355" s="217">
        <v>166.83000000000001</v>
      </c>
      <c r="I355" s="218"/>
      <c r="J355" s="219">
        <f>ROUND(I355*H355,2)</f>
        <v>0</v>
      </c>
      <c r="K355" s="215" t="s">
        <v>139</v>
      </c>
      <c r="L355" s="45"/>
      <c r="M355" s="220" t="s">
        <v>19</v>
      </c>
      <c r="N355" s="221" t="s">
        <v>43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140</v>
      </c>
      <c r="AT355" s="224" t="s">
        <v>135</v>
      </c>
      <c r="AU355" s="224" t="s">
        <v>81</v>
      </c>
      <c r="AY355" s="18" t="s">
        <v>133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79</v>
      </c>
      <c r="BK355" s="225">
        <f>ROUND(I355*H355,2)</f>
        <v>0</v>
      </c>
      <c r="BL355" s="18" t="s">
        <v>140</v>
      </c>
      <c r="BM355" s="224" t="s">
        <v>530</v>
      </c>
    </row>
    <row r="356" s="2" customFormat="1">
      <c r="A356" s="39"/>
      <c r="B356" s="40"/>
      <c r="C356" s="41"/>
      <c r="D356" s="226" t="s">
        <v>142</v>
      </c>
      <c r="E356" s="41"/>
      <c r="F356" s="227" t="s">
        <v>531</v>
      </c>
      <c r="G356" s="41"/>
      <c r="H356" s="41"/>
      <c r="I356" s="228"/>
      <c r="J356" s="41"/>
      <c r="K356" s="41"/>
      <c r="L356" s="45"/>
      <c r="M356" s="274"/>
      <c r="N356" s="275"/>
      <c r="O356" s="276"/>
      <c r="P356" s="276"/>
      <c r="Q356" s="276"/>
      <c r="R356" s="276"/>
      <c r="S356" s="276"/>
      <c r="T356" s="277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142</v>
      </c>
      <c r="AU356" s="18" t="s">
        <v>81</v>
      </c>
    </row>
    <row r="357" s="2" customFormat="1" ht="6.96" customHeight="1">
      <c r="A357" s="39"/>
      <c r="B357" s="60"/>
      <c r="C357" s="61"/>
      <c r="D357" s="61"/>
      <c r="E357" s="61"/>
      <c r="F357" s="61"/>
      <c r="G357" s="61"/>
      <c r="H357" s="61"/>
      <c r="I357" s="61"/>
      <c r="J357" s="61"/>
      <c r="K357" s="61"/>
      <c r="L357" s="45"/>
      <c r="M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</row>
  </sheetData>
  <sheetProtection sheet="1" autoFilter="0" formatColumns="0" formatRows="0" objects="1" scenarios="1" spinCount="100000" saltValue="hWuhxkYasHGoIfuKLySzaAV3yIvkaedW32YqA4RgcW3XlXDh0fpkrxatffuNINV0ry1D6QsOMUiN2o18/D0C1w==" hashValue="qJGm5aUMtp9xTtuIOuC9CE1Wb/gvJUz0u/LDVPfUZA8tkCVlYOnyozu02sBtoI1YNMsQbGn3beIC3CghRgqEtg==" algorithmName="SHA-512" password="CC35"/>
  <autoFilter ref="C91:K35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propojka Bratislavská - Lanžhotská, chodník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532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532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ROUND((SUM(BE92:BE321)),  2)</f>
        <v>0</v>
      </c>
      <c r="G35" s="39"/>
      <c r="H35" s="39"/>
      <c r="I35" s="158">
        <v>0.20999999999999999</v>
      </c>
      <c r="J35" s="157">
        <f>ROUND(((SUM(BE92:BE321))*I35),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ROUND((SUM(BF92:BF321)),  2)</f>
        <v>0</v>
      </c>
      <c r="G36" s="39"/>
      <c r="H36" s="39"/>
      <c r="I36" s="158">
        <v>0.14999999999999999</v>
      </c>
      <c r="J36" s="157">
        <f>ROUND(((SUM(BF92:BF321))*I36),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ROUND((SUM(BG92:BG321)),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ROUND((SUM(BH92:BH321)),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ROUND((SUM(BI92:BI321)),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propojka Bratislavská - Lanžhotská, chodník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532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101.2 - Nástupiště BUS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111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112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113</v>
      </c>
      <c r="E66" s="183"/>
      <c r="F66" s="183"/>
      <c r="G66" s="183"/>
      <c r="H66" s="183"/>
      <c r="I66" s="183"/>
      <c r="J66" s="184">
        <f>J171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114</v>
      </c>
      <c r="E67" s="183"/>
      <c r="F67" s="183"/>
      <c r="G67" s="183"/>
      <c r="H67" s="183"/>
      <c r="I67" s="183"/>
      <c r="J67" s="184">
        <f>J211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115</v>
      </c>
      <c r="E68" s="183"/>
      <c r="F68" s="183"/>
      <c r="G68" s="183"/>
      <c r="H68" s="183"/>
      <c r="I68" s="183"/>
      <c r="J68" s="184">
        <f>J234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116</v>
      </c>
      <c r="E69" s="183"/>
      <c r="F69" s="183"/>
      <c r="G69" s="183"/>
      <c r="H69" s="183"/>
      <c r="I69" s="183"/>
      <c r="J69" s="184">
        <f>J287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117</v>
      </c>
      <c r="E70" s="183"/>
      <c r="F70" s="183"/>
      <c r="G70" s="183"/>
      <c r="H70" s="183"/>
      <c r="I70" s="183"/>
      <c r="J70" s="184">
        <f>J319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118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Břeclav - propojka Bratislavská - Lanžhotská, chodník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103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532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105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101.2 - Nástupiště BUS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Břeclav</v>
      </c>
      <c r="G86" s="41"/>
      <c r="H86" s="41"/>
      <c r="I86" s="33" t="s">
        <v>23</v>
      </c>
      <c r="J86" s="73" t="str">
        <f>IF(J14="","",J14)</f>
        <v>23. 7. 2021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město Břeclav</v>
      </c>
      <c r="G88" s="41"/>
      <c r="H88" s="41"/>
      <c r="I88" s="33" t="s">
        <v>31</v>
      </c>
      <c r="J88" s="37" t="str">
        <f>E23</f>
        <v>ViaDesigne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119</v>
      </c>
      <c r="D91" s="189" t="s">
        <v>57</v>
      </c>
      <c r="E91" s="189" t="s">
        <v>53</v>
      </c>
      <c r="F91" s="189" t="s">
        <v>54</v>
      </c>
      <c r="G91" s="189" t="s">
        <v>120</v>
      </c>
      <c r="H91" s="189" t="s">
        <v>121</v>
      </c>
      <c r="I91" s="189" t="s">
        <v>122</v>
      </c>
      <c r="J91" s="189" t="s">
        <v>109</v>
      </c>
      <c r="K91" s="190" t="s">
        <v>123</v>
      </c>
      <c r="L91" s="191"/>
      <c r="M91" s="93" t="s">
        <v>19</v>
      </c>
      <c r="N91" s="94" t="s">
        <v>42</v>
      </c>
      <c r="O91" s="94" t="s">
        <v>124</v>
      </c>
      <c r="P91" s="94" t="s">
        <v>125</v>
      </c>
      <c r="Q91" s="94" t="s">
        <v>126</v>
      </c>
      <c r="R91" s="94" t="s">
        <v>127</v>
      </c>
      <c r="S91" s="94" t="s">
        <v>128</v>
      </c>
      <c r="T91" s="95" t="s">
        <v>129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130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24.018799820000002</v>
      </c>
      <c r="S92" s="97"/>
      <c r="T92" s="195">
        <f>T93</f>
        <v>29.036000000000001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110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71</v>
      </c>
      <c r="E93" s="200" t="s">
        <v>131</v>
      </c>
      <c r="F93" s="200" t="s">
        <v>132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P94+P171+P211+P234+P287+P319</f>
        <v>0</v>
      </c>
      <c r="Q93" s="205"/>
      <c r="R93" s="206">
        <f>R94+R171+R211+R234+R287+R319</f>
        <v>24.018799820000002</v>
      </c>
      <c r="S93" s="205"/>
      <c r="T93" s="207">
        <f>T94+T171+T211+T234+T287+T319</f>
        <v>29.036000000000001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79</v>
      </c>
      <c r="AT93" s="209" t="s">
        <v>71</v>
      </c>
      <c r="AU93" s="209" t="s">
        <v>72</v>
      </c>
      <c r="AY93" s="208" t="s">
        <v>133</v>
      </c>
      <c r="BK93" s="210">
        <f>BK94+BK171+BK211+BK234+BK287+BK319</f>
        <v>0</v>
      </c>
    </row>
    <row r="94" s="12" customFormat="1" ht="22.8" customHeight="1">
      <c r="A94" s="12"/>
      <c r="B94" s="197"/>
      <c r="C94" s="198"/>
      <c r="D94" s="199" t="s">
        <v>71</v>
      </c>
      <c r="E94" s="211" t="s">
        <v>79</v>
      </c>
      <c r="F94" s="211" t="s">
        <v>134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SUM(P95:P170)</f>
        <v>0</v>
      </c>
      <c r="Q94" s="205"/>
      <c r="R94" s="206">
        <f>SUM(R95:R170)</f>
        <v>6.5403000000000002</v>
      </c>
      <c r="S94" s="205"/>
      <c r="T94" s="207">
        <f>SUM(T95:T170)</f>
        <v>28.853999999999999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79</v>
      </c>
      <c r="AT94" s="209" t="s">
        <v>71</v>
      </c>
      <c r="AU94" s="209" t="s">
        <v>79</v>
      </c>
      <c r="AY94" s="208" t="s">
        <v>133</v>
      </c>
      <c r="BK94" s="210">
        <f>SUM(BK95:BK170)</f>
        <v>0</v>
      </c>
    </row>
    <row r="95" s="2" customFormat="1" ht="16.5" customHeight="1">
      <c r="A95" s="39"/>
      <c r="B95" s="40"/>
      <c r="C95" s="213" t="s">
        <v>79</v>
      </c>
      <c r="D95" s="213" t="s">
        <v>135</v>
      </c>
      <c r="E95" s="214" t="s">
        <v>136</v>
      </c>
      <c r="F95" s="215" t="s">
        <v>137</v>
      </c>
      <c r="G95" s="216" t="s">
        <v>138</v>
      </c>
      <c r="H95" s="217">
        <v>27</v>
      </c>
      <c r="I95" s="218"/>
      <c r="J95" s="219">
        <f>ROUND(I95*H95,2)</f>
        <v>0</v>
      </c>
      <c r="K95" s="215" t="s">
        <v>139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0.255</v>
      </c>
      <c r="T95" s="223">
        <f>S95*H95</f>
        <v>6.8849999999999998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140</v>
      </c>
      <c r="AT95" s="224" t="s">
        <v>135</v>
      </c>
      <c r="AU95" s="224" t="s">
        <v>81</v>
      </c>
      <c r="AY95" s="18" t="s">
        <v>133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140</v>
      </c>
      <c r="BM95" s="224" t="s">
        <v>533</v>
      </c>
    </row>
    <row r="96" s="2" customFormat="1">
      <c r="A96" s="39"/>
      <c r="B96" s="40"/>
      <c r="C96" s="41"/>
      <c r="D96" s="226" t="s">
        <v>142</v>
      </c>
      <c r="E96" s="41"/>
      <c r="F96" s="227" t="s">
        <v>143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81</v>
      </c>
    </row>
    <row r="97" s="2" customFormat="1">
      <c r="A97" s="39"/>
      <c r="B97" s="40"/>
      <c r="C97" s="41"/>
      <c r="D97" s="226" t="s">
        <v>144</v>
      </c>
      <c r="E97" s="41"/>
      <c r="F97" s="231" t="s">
        <v>145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81</v>
      </c>
    </row>
    <row r="98" s="13" customFormat="1">
      <c r="A98" s="13"/>
      <c r="B98" s="232"/>
      <c r="C98" s="233"/>
      <c r="D98" s="226" t="s">
        <v>146</v>
      </c>
      <c r="E98" s="234" t="s">
        <v>19</v>
      </c>
      <c r="F98" s="235" t="s">
        <v>534</v>
      </c>
      <c r="G98" s="233"/>
      <c r="H98" s="236">
        <v>27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146</v>
      </c>
      <c r="AU98" s="242" t="s">
        <v>81</v>
      </c>
      <c r="AV98" s="13" t="s">
        <v>81</v>
      </c>
      <c r="AW98" s="13" t="s">
        <v>33</v>
      </c>
      <c r="AX98" s="13" t="s">
        <v>79</v>
      </c>
      <c r="AY98" s="242" t="s">
        <v>133</v>
      </c>
    </row>
    <row r="99" s="2" customFormat="1" ht="16.5" customHeight="1">
      <c r="A99" s="39"/>
      <c r="B99" s="40"/>
      <c r="C99" s="213" t="s">
        <v>81</v>
      </c>
      <c r="D99" s="213" t="s">
        <v>135</v>
      </c>
      <c r="E99" s="214" t="s">
        <v>162</v>
      </c>
      <c r="F99" s="215" t="s">
        <v>163</v>
      </c>
      <c r="G99" s="216" t="s">
        <v>138</v>
      </c>
      <c r="H99" s="217">
        <v>8.9000000000000004</v>
      </c>
      <c r="I99" s="218"/>
      <c r="J99" s="219">
        <f>ROUND(I99*H99,2)</f>
        <v>0</v>
      </c>
      <c r="K99" s="215" t="s">
        <v>139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0.22</v>
      </c>
      <c r="T99" s="223">
        <f>S99*H99</f>
        <v>1.9580000000000002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140</v>
      </c>
      <c r="AT99" s="224" t="s">
        <v>135</v>
      </c>
      <c r="AU99" s="224" t="s">
        <v>81</v>
      </c>
      <c r="AY99" s="18" t="s">
        <v>133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140</v>
      </c>
      <c r="BM99" s="224" t="s">
        <v>535</v>
      </c>
    </row>
    <row r="100" s="2" customFormat="1">
      <c r="A100" s="39"/>
      <c r="B100" s="40"/>
      <c r="C100" s="41"/>
      <c r="D100" s="226" t="s">
        <v>142</v>
      </c>
      <c r="E100" s="41"/>
      <c r="F100" s="227" t="s">
        <v>165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142</v>
      </c>
      <c r="AU100" s="18" t="s">
        <v>81</v>
      </c>
    </row>
    <row r="101" s="2" customFormat="1">
      <c r="A101" s="39"/>
      <c r="B101" s="40"/>
      <c r="C101" s="41"/>
      <c r="D101" s="226" t="s">
        <v>144</v>
      </c>
      <c r="E101" s="41"/>
      <c r="F101" s="231" t="s">
        <v>166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81</v>
      </c>
    </row>
    <row r="102" s="13" customFormat="1">
      <c r="A102" s="13"/>
      <c r="B102" s="232"/>
      <c r="C102" s="233"/>
      <c r="D102" s="226" t="s">
        <v>146</v>
      </c>
      <c r="E102" s="234" t="s">
        <v>19</v>
      </c>
      <c r="F102" s="235" t="s">
        <v>536</v>
      </c>
      <c r="G102" s="233"/>
      <c r="H102" s="236">
        <v>8.9000000000000004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146</v>
      </c>
      <c r="AU102" s="242" t="s">
        <v>81</v>
      </c>
      <c r="AV102" s="13" t="s">
        <v>81</v>
      </c>
      <c r="AW102" s="13" t="s">
        <v>33</v>
      </c>
      <c r="AX102" s="13" t="s">
        <v>79</v>
      </c>
      <c r="AY102" s="242" t="s">
        <v>133</v>
      </c>
    </row>
    <row r="103" s="2" customFormat="1" ht="16.5" customHeight="1">
      <c r="A103" s="39"/>
      <c r="B103" s="40"/>
      <c r="C103" s="213" t="s">
        <v>155</v>
      </c>
      <c r="D103" s="213" t="s">
        <v>135</v>
      </c>
      <c r="E103" s="214" t="s">
        <v>537</v>
      </c>
      <c r="F103" s="215" t="s">
        <v>538</v>
      </c>
      <c r="G103" s="216" t="s">
        <v>138</v>
      </c>
      <c r="H103" s="217">
        <v>35.899999999999999</v>
      </c>
      <c r="I103" s="218"/>
      <c r="J103" s="219">
        <f>ROUND(I103*H103,2)</f>
        <v>0</v>
      </c>
      <c r="K103" s="215" t="s">
        <v>139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0.28999999999999998</v>
      </c>
      <c r="T103" s="223">
        <f>S103*H103</f>
        <v>10.411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140</v>
      </c>
      <c r="AT103" s="224" t="s">
        <v>135</v>
      </c>
      <c r="AU103" s="224" t="s">
        <v>81</v>
      </c>
      <c r="AY103" s="18" t="s">
        <v>133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140</v>
      </c>
      <c r="BM103" s="224" t="s">
        <v>539</v>
      </c>
    </row>
    <row r="104" s="2" customFormat="1">
      <c r="A104" s="39"/>
      <c r="B104" s="40"/>
      <c r="C104" s="41"/>
      <c r="D104" s="226" t="s">
        <v>142</v>
      </c>
      <c r="E104" s="41"/>
      <c r="F104" s="227" t="s">
        <v>540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142</v>
      </c>
      <c r="AU104" s="18" t="s">
        <v>81</v>
      </c>
    </row>
    <row r="105" s="2" customFormat="1">
      <c r="A105" s="39"/>
      <c r="B105" s="40"/>
      <c r="C105" s="41"/>
      <c r="D105" s="226" t="s">
        <v>144</v>
      </c>
      <c r="E105" s="41"/>
      <c r="F105" s="231" t="s">
        <v>166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81</v>
      </c>
    </row>
    <row r="106" s="13" customFormat="1">
      <c r="A106" s="13"/>
      <c r="B106" s="232"/>
      <c r="C106" s="233"/>
      <c r="D106" s="226" t="s">
        <v>146</v>
      </c>
      <c r="E106" s="234" t="s">
        <v>19</v>
      </c>
      <c r="F106" s="235" t="s">
        <v>541</v>
      </c>
      <c r="G106" s="233"/>
      <c r="H106" s="236">
        <v>8.9000000000000004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146</v>
      </c>
      <c r="AU106" s="242" t="s">
        <v>81</v>
      </c>
      <c r="AV106" s="13" t="s">
        <v>81</v>
      </c>
      <c r="AW106" s="13" t="s">
        <v>33</v>
      </c>
      <c r="AX106" s="13" t="s">
        <v>72</v>
      </c>
      <c r="AY106" s="242" t="s">
        <v>133</v>
      </c>
    </row>
    <row r="107" s="13" customFormat="1">
      <c r="A107" s="13"/>
      <c r="B107" s="232"/>
      <c r="C107" s="233"/>
      <c r="D107" s="226" t="s">
        <v>146</v>
      </c>
      <c r="E107" s="234" t="s">
        <v>19</v>
      </c>
      <c r="F107" s="235" t="s">
        <v>542</v>
      </c>
      <c r="G107" s="233"/>
      <c r="H107" s="236">
        <v>27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146</v>
      </c>
      <c r="AU107" s="242" t="s">
        <v>81</v>
      </c>
      <c r="AV107" s="13" t="s">
        <v>81</v>
      </c>
      <c r="AW107" s="13" t="s">
        <v>33</v>
      </c>
      <c r="AX107" s="13" t="s">
        <v>72</v>
      </c>
      <c r="AY107" s="242" t="s">
        <v>133</v>
      </c>
    </row>
    <row r="108" s="14" customFormat="1">
      <c r="A108" s="14"/>
      <c r="B108" s="243"/>
      <c r="C108" s="244"/>
      <c r="D108" s="226" t="s">
        <v>146</v>
      </c>
      <c r="E108" s="245" t="s">
        <v>19</v>
      </c>
      <c r="F108" s="246" t="s">
        <v>154</v>
      </c>
      <c r="G108" s="244"/>
      <c r="H108" s="247">
        <v>35.899999999999999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146</v>
      </c>
      <c r="AU108" s="253" t="s">
        <v>81</v>
      </c>
      <c r="AV108" s="14" t="s">
        <v>140</v>
      </c>
      <c r="AW108" s="14" t="s">
        <v>33</v>
      </c>
      <c r="AX108" s="14" t="s">
        <v>79</v>
      </c>
      <c r="AY108" s="253" t="s">
        <v>133</v>
      </c>
    </row>
    <row r="109" s="2" customFormat="1" ht="16.5" customHeight="1">
      <c r="A109" s="39"/>
      <c r="B109" s="40"/>
      <c r="C109" s="213" t="s">
        <v>140</v>
      </c>
      <c r="D109" s="213" t="s">
        <v>135</v>
      </c>
      <c r="E109" s="214" t="s">
        <v>185</v>
      </c>
      <c r="F109" s="215" t="s">
        <v>186</v>
      </c>
      <c r="G109" s="216" t="s">
        <v>187</v>
      </c>
      <c r="H109" s="217">
        <v>30</v>
      </c>
      <c r="I109" s="218"/>
      <c r="J109" s="219">
        <f>ROUND(I109*H109,2)</f>
        <v>0</v>
      </c>
      <c r="K109" s="215" t="s">
        <v>139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0.20499999999999999</v>
      </c>
      <c r="T109" s="223">
        <f>S109*H109</f>
        <v>6.1499999999999995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140</v>
      </c>
      <c r="AT109" s="224" t="s">
        <v>135</v>
      </c>
      <c r="AU109" s="224" t="s">
        <v>81</v>
      </c>
      <c r="AY109" s="18" t="s">
        <v>133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140</v>
      </c>
      <c r="BM109" s="224" t="s">
        <v>543</v>
      </c>
    </row>
    <row r="110" s="2" customFormat="1">
      <c r="A110" s="39"/>
      <c r="B110" s="40"/>
      <c r="C110" s="41"/>
      <c r="D110" s="226" t="s">
        <v>142</v>
      </c>
      <c r="E110" s="41"/>
      <c r="F110" s="227" t="s">
        <v>189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142</v>
      </c>
      <c r="AU110" s="18" t="s">
        <v>81</v>
      </c>
    </row>
    <row r="111" s="2" customFormat="1">
      <c r="A111" s="39"/>
      <c r="B111" s="40"/>
      <c r="C111" s="41"/>
      <c r="D111" s="226" t="s">
        <v>144</v>
      </c>
      <c r="E111" s="41"/>
      <c r="F111" s="231" t="s">
        <v>190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81</v>
      </c>
    </row>
    <row r="112" s="13" customFormat="1">
      <c r="A112" s="13"/>
      <c r="B112" s="232"/>
      <c r="C112" s="233"/>
      <c r="D112" s="226" t="s">
        <v>146</v>
      </c>
      <c r="E112" s="234" t="s">
        <v>19</v>
      </c>
      <c r="F112" s="235" t="s">
        <v>544</v>
      </c>
      <c r="G112" s="233"/>
      <c r="H112" s="236">
        <v>30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146</v>
      </c>
      <c r="AU112" s="242" t="s">
        <v>81</v>
      </c>
      <c r="AV112" s="13" t="s">
        <v>81</v>
      </c>
      <c r="AW112" s="13" t="s">
        <v>33</v>
      </c>
      <c r="AX112" s="13" t="s">
        <v>79</v>
      </c>
      <c r="AY112" s="242" t="s">
        <v>133</v>
      </c>
    </row>
    <row r="113" s="2" customFormat="1" ht="16.5" customHeight="1">
      <c r="A113" s="39"/>
      <c r="B113" s="40"/>
      <c r="C113" s="213" t="s">
        <v>169</v>
      </c>
      <c r="D113" s="213" t="s">
        <v>135</v>
      </c>
      <c r="E113" s="214" t="s">
        <v>193</v>
      </c>
      <c r="F113" s="215" t="s">
        <v>194</v>
      </c>
      <c r="G113" s="216" t="s">
        <v>187</v>
      </c>
      <c r="H113" s="217">
        <v>30</v>
      </c>
      <c r="I113" s="218"/>
      <c r="J113" s="219">
        <f>ROUND(I113*H113,2)</f>
        <v>0</v>
      </c>
      <c r="K113" s="215" t="s">
        <v>139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0.11500000000000001</v>
      </c>
      <c r="T113" s="223">
        <f>S113*H113</f>
        <v>3.4500000000000002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140</v>
      </c>
      <c r="AT113" s="224" t="s">
        <v>135</v>
      </c>
      <c r="AU113" s="224" t="s">
        <v>81</v>
      </c>
      <c r="AY113" s="18" t="s">
        <v>133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140</v>
      </c>
      <c r="BM113" s="224" t="s">
        <v>545</v>
      </c>
    </row>
    <row r="114" s="2" customFormat="1">
      <c r="A114" s="39"/>
      <c r="B114" s="40"/>
      <c r="C114" s="41"/>
      <c r="D114" s="226" t="s">
        <v>142</v>
      </c>
      <c r="E114" s="41"/>
      <c r="F114" s="227" t="s">
        <v>196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142</v>
      </c>
      <c r="AU114" s="18" t="s">
        <v>81</v>
      </c>
    </row>
    <row r="115" s="2" customFormat="1">
      <c r="A115" s="39"/>
      <c r="B115" s="40"/>
      <c r="C115" s="41"/>
      <c r="D115" s="226" t="s">
        <v>144</v>
      </c>
      <c r="E115" s="41"/>
      <c r="F115" s="231" t="s">
        <v>190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81</v>
      </c>
    </row>
    <row r="116" s="13" customFormat="1">
      <c r="A116" s="13"/>
      <c r="B116" s="232"/>
      <c r="C116" s="233"/>
      <c r="D116" s="226" t="s">
        <v>146</v>
      </c>
      <c r="E116" s="234" t="s">
        <v>19</v>
      </c>
      <c r="F116" s="235" t="s">
        <v>546</v>
      </c>
      <c r="G116" s="233"/>
      <c r="H116" s="236">
        <v>30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146</v>
      </c>
      <c r="AU116" s="242" t="s">
        <v>81</v>
      </c>
      <c r="AV116" s="13" t="s">
        <v>81</v>
      </c>
      <c r="AW116" s="13" t="s">
        <v>33</v>
      </c>
      <c r="AX116" s="13" t="s">
        <v>79</v>
      </c>
      <c r="AY116" s="242" t="s">
        <v>133</v>
      </c>
    </row>
    <row r="117" s="2" customFormat="1" ht="21.75" customHeight="1">
      <c r="A117" s="39"/>
      <c r="B117" s="40"/>
      <c r="C117" s="213" t="s">
        <v>176</v>
      </c>
      <c r="D117" s="213" t="s">
        <v>135</v>
      </c>
      <c r="E117" s="214" t="s">
        <v>199</v>
      </c>
      <c r="F117" s="215" t="s">
        <v>200</v>
      </c>
      <c r="G117" s="216" t="s">
        <v>201</v>
      </c>
      <c r="H117" s="217">
        <v>0.75</v>
      </c>
      <c r="I117" s="218"/>
      <c r="J117" s="219">
        <f>ROUND(I117*H117,2)</f>
        <v>0</v>
      </c>
      <c r="K117" s="215" t="s">
        <v>139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140</v>
      </c>
      <c r="AT117" s="224" t="s">
        <v>135</v>
      </c>
      <c r="AU117" s="224" t="s">
        <v>81</v>
      </c>
      <c r="AY117" s="18" t="s">
        <v>133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140</v>
      </c>
      <c r="BM117" s="224" t="s">
        <v>547</v>
      </c>
    </row>
    <row r="118" s="2" customFormat="1">
      <c r="A118" s="39"/>
      <c r="B118" s="40"/>
      <c r="C118" s="41"/>
      <c r="D118" s="226" t="s">
        <v>142</v>
      </c>
      <c r="E118" s="41"/>
      <c r="F118" s="227" t="s">
        <v>203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142</v>
      </c>
      <c r="AU118" s="18" t="s">
        <v>81</v>
      </c>
    </row>
    <row r="119" s="2" customFormat="1">
      <c r="A119" s="39"/>
      <c r="B119" s="40"/>
      <c r="C119" s="41"/>
      <c r="D119" s="226" t="s">
        <v>144</v>
      </c>
      <c r="E119" s="41"/>
      <c r="F119" s="231" t="s">
        <v>204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144</v>
      </c>
      <c r="AU119" s="18" t="s">
        <v>81</v>
      </c>
    </row>
    <row r="120" s="13" customFormat="1">
      <c r="A120" s="13"/>
      <c r="B120" s="232"/>
      <c r="C120" s="233"/>
      <c r="D120" s="226" t="s">
        <v>146</v>
      </c>
      <c r="E120" s="234" t="s">
        <v>19</v>
      </c>
      <c r="F120" s="235" t="s">
        <v>548</v>
      </c>
      <c r="G120" s="233"/>
      <c r="H120" s="236">
        <v>0.75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146</v>
      </c>
      <c r="AU120" s="242" t="s">
        <v>81</v>
      </c>
      <c r="AV120" s="13" t="s">
        <v>81</v>
      </c>
      <c r="AW120" s="13" t="s">
        <v>33</v>
      </c>
      <c r="AX120" s="13" t="s">
        <v>79</v>
      </c>
      <c r="AY120" s="242" t="s">
        <v>133</v>
      </c>
    </row>
    <row r="121" s="2" customFormat="1" ht="16.5" customHeight="1">
      <c r="A121" s="39"/>
      <c r="B121" s="40"/>
      <c r="C121" s="213" t="s">
        <v>184</v>
      </c>
      <c r="D121" s="213" t="s">
        <v>135</v>
      </c>
      <c r="E121" s="214" t="s">
        <v>549</v>
      </c>
      <c r="F121" s="215" t="s">
        <v>550</v>
      </c>
      <c r="G121" s="216" t="s">
        <v>201</v>
      </c>
      <c r="H121" s="217">
        <v>1.95</v>
      </c>
      <c r="I121" s="218"/>
      <c r="J121" s="219">
        <f>ROUND(I121*H121,2)</f>
        <v>0</v>
      </c>
      <c r="K121" s="215" t="s">
        <v>139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140</v>
      </c>
      <c r="AT121" s="224" t="s">
        <v>135</v>
      </c>
      <c r="AU121" s="224" t="s">
        <v>81</v>
      </c>
      <c r="AY121" s="18" t="s">
        <v>133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140</v>
      </c>
      <c r="BM121" s="224" t="s">
        <v>551</v>
      </c>
    </row>
    <row r="122" s="2" customFormat="1">
      <c r="A122" s="39"/>
      <c r="B122" s="40"/>
      <c r="C122" s="41"/>
      <c r="D122" s="226" t="s">
        <v>142</v>
      </c>
      <c r="E122" s="41"/>
      <c r="F122" s="227" t="s">
        <v>552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142</v>
      </c>
      <c r="AU122" s="18" t="s">
        <v>81</v>
      </c>
    </row>
    <row r="123" s="2" customFormat="1">
      <c r="A123" s="39"/>
      <c r="B123" s="40"/>
      <c r="C123" s="41"/>
      <c r="D123" s="226" t="s">
        <v>144</v>
      </c>
      <c r="E123" s="41"/>
      <c r="F123" s="231" t="s">
        <v>212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144</v>
      </c>
      <c r="AU123" s="18" t="s">
        <v>81</v>
      </c>
    </row>
    <row r="124" s="13" customFormat="1">
      <c r="A124" s="13"/>
      <c r="B124" s="232"/>
      <c r="C124" s="233"/>
      <c r="D124" s="226" t="s">
        <v>146</v>
      </c>
      <c r="E124" s="234" t="s">
        <v>19</v>
      </c>
      <c r="F124" s="235" t="s">
        <v>553</v>
      </c>
      <c r="G124" s="233"/>
      <c r="H124" s="236">
        <v>1.95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146</v>
      </c>
      <c r="AU124" s="242" t="s">
        <v>81</v>
      </c>
      <c r="AV124" s="13" t="s">
        <v>81</v>
      </c>
      <c r="AW124" s="13" t="s">
        <v>33</v>
      </c>
      <c r="AX124" s="13" t="s">
        <v>79</v>
      </c>
      <c r="AY124" s="242" t="s">
        <v>133</v>
      </c>
    </row>
    <row r="125" s="2" customFormat="1" ht="16.5" customHeight="1">
      <c r="A125" s="39"/>
      <c r="B125" s="40"/>
      <c r="C125" s="213" t="s">
        <v>192</v>
      </c>
      <c r="D125" s="213" t="s">
        <v>135</v>
      </c>
      <c r="E125" s="214" t="s">
        <v>215</v>
      </c>
      <c r="F125" s="215" t="s">
        <v>216</v>
      </c>
      <c r="G125" s="216" t="s">
        <v>201</v>
      </c>
      <c r="H125" s="217">
        <v>2.7000000000000002</v>
      </c>
      <c r="I125" s="218"/>
      <c r="J125" s="219">
        <f>ROUND(I125*H125,2)</f>
        <v>0</v>
      </c>
      <c r="K125" s="215" t="s">
        <v>139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140</v>
      </c>
      <c r="AT125" s="224" t="s">
        <v>135</v>
      </c>
      <c r="AU125" s="224" t="s">
        <v>81</v>
      </c>
      <c r="AY125" s="18" t="s">
        <v>133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140</v>
      </c>
      <c r="BM125" s="224" t="s">
        <v>554</v>
      </c>
    </row>
    <row r="126" s="2" customFormat="1">
      <c r="A126" s="39"/>
      <c r="B126" s="40"/>
      <c r="C126" s="41"/>
      <c r="D126" s="226" t="s">
        <v>142</v>
      </c>
      <c r="E126" s="41"/>
      <c r="F126" s="227" t="s">
        <v>218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81</v>
      </c>
    </row>
    <row r="127" s="2" customFormat="1">
      <c r="A127" s="39"/>
      <c r="B127" s="40"/>
      <c r="C127" s="41"/>
      <c r="D127" s="226" t="s">
        <v>144</v>
      </c>
      <c r="E127" s="41"/>
      <c r="F127" s="231" t="s">
        <v>219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81</v>
      </c>
    </row>
    <row r="128" s="13" customFormat="1">
      <c r="A128" s="13"/>
      <c r="B128" s="232"/>
      <c r="C128" s="233"/>
      <c r="D128" s="226" t="s">
        <v>146</v>
      </c>
      <c r="E128" s="234" t="s">
        <v>19</v>
      </c>
      <c r="F128" s="235" t="s">
        <v>555</v>
      </c>
      <c r="G128" s="233"/>
      <c r="H128" s="236">
        <v>2.7000000000000002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146</v>
      </c>
      <c r="AU128" s="242" t="s">
        <v>81</v>
      </c>
      <c r="AV128" s="13" t="s">
        <v>81</v>
      </c>
      <c r="AW128" s="13" t="s">
        <v>33</v>
      </c>
      <c r="AX128" s="13" t="s">
        <v>79</v>
      </c>
      <c r="AY128" s="242" t="s">
        <v>133</v>
      </c>
    </row>
    <row r="129" s="2" customFormat="1">
      <c r="A129" s="39"/>
      <c r="B129" s="40"/>
      <c r="C129" s="213" t="s">
        <v>198</v>
      </c>
      <c r="D129" s="213" t="s">
        <v>135</v>
      </c>
      <c r="E129" s="214" t="s">
        <v>222</v>
      </c>
      <c r="F129" s="215" t="s">
        <v>223</v>
      </c>
      <c r="G129" s="216" t="s">
        <v>201</v>
      </c>
      <c r="H129" s="217">
        <v>35.100000000000001</v>
      </c>
      <c r="I129" s="218"/>
      <c r="J129" s="219">
        <f>ROUND(I129*H129,2)</f>
        <v>0</v>
      </c>
      <c r="K129" s="215" t="s">
        <v>139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140</v>
      </c>
      <c r="AT129" s="224" t="s">
        <v>135</v>
      </c>
      <c r="AU129" s="224" t="s">
        <v>81</v>
      </c>
      <c r="AY129" s="18" t="s">
        <v>133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140</v>
      </c>
      <c r="BM129" s="224" t="s">
        <v>556</v>
      </c>
    </row>
    <row r="130" s="2" customFormat="1">
      <c r="A130" s="39"/>
      <c r="B130" s="40"/>
      <c r="C130" s="41"/>
      <c r="D130" s="226" t="s">
        <v>142</v>
      </c>
      <c r="E130" s="41"/>
      <c r="F130" s="227" t="s">
        <v>225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142</v>
      </c>
      <c r="AU130" s="18" t="s">
        <v>81</v>
      </c>
    </row>
    <row r="131" s="2" customFormat="1">
      <c r="A131" s="39"/>
      <c r="B131" s="40"/>
      <c r="C131" s="41"/>
      <c r="D131" s="226" t="s">
        <v>144</v>
      </c>
      <c r="E131" s="41"/>
      <c r="F131" s="231" t="s">
        <v>219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81</v>
      </c>
    </row>
    <row r="132" s="13" customFormat="1">
      <c r="A132" s="13"/>
      <c r="B132" s="232"/>
      <c r="C132" s="233"/>
      <c r="D132" s="226" t="s">
        <v>146</v>
      </c>
      <c r="E132" s="234" t="s">
        <v>19</v>
      </c>
      <c r="F132" s="235" t="s">
        <v>557</v>
      </c>
      <c r="G132" s="233"/>
      <c r="H132" s="236">
        <v>35.100000000000001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146</v>
      </c>
      <c r="AU132" s="242" t="s">
        <v>81</v>
      </c>
      <c r="AV132" s="13" t="s">
        <v>81</v>
      </c>
      <c r="AW132" s="13" t="s">
        <v>33</v>
      </c>
      <c r="AX132" s="13" t="s">
        <v>79</v>
      </c>
      <c r="AY132" s="242" t="s">
        <v>133</v>
      </c>
    </row>
    <row r="133" s="2" customFormat="1" ht="16.5" customHeight="1">
      <c r="A133" s="39"/>
      <c r="B133" s="40"/>
      <c r="C133" s="213" t="s">
        <v>207</v>
      </c>
      <c r="D133" s="213" t="s">
        <v>135</v>
      </c>
      <c r="E133" s="214" t="s">
        <v>228</v>
      </c>
      <c r="F133" s="215" t="s">
        <v>229</v>
      </c>
      <c r="G133" s="216" t="s">
        <v>230</v>
      </c>
      <c r="H133" s="217">
        <v>4.8600000000000003</v>
      </c>
      <c r="I133" s="218"/>
      <c r="J133" s="219">
        <f>ROUND(I133*H133,2)</f>
        <v>0</v>
      </c>
      <c r="K133" s="215" t="s">
        <v>139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140</v>
      </c>
      <c r="AT133" s="224" t="s">
        <v>135</v>
      </c>
      <c r="AU133" s="224" t="s">
        <v>81</v>
      </c>
      <c r="AY133" s="18" t="s">
        <v>133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140</v>
      </c>
      <c r="BM133" s="224" t="s">
        <v>558</v>
      </c>
    </row>
    <row r="134" s="2" customFormat="1">
      <c r="A134" s="39"/>
      <c r="B134" s="40"/>
      <c r="C134" s="41"/>
      <c r="D134" s="226" t="s">
        <v>142</v>
      </c>
      <c r="E134" s="41"/>
      <c r="F134" s="227" t="s">
        <v>232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81</v>
      </c>
    </row>
    <row r="135" s="2" customFormat="1">
      <c r="A135" s="39"/>
      <c r="B135" s="40"/>
      <c r="C135" s="41"/>
      <c r="D135" s="226" t="s">
        <v>144</v>
      </c>
      <c r="E135" s="41"/>
      <c r="F135" s="231" t="s">
        <v>233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81</v>
      </c>
    </row>
    <row r="136" s="13" customFormat="1">
      <c r="A136" s="13"/>
      <c r="B136" s="232"/>
      <c r="C136" s="233"/>
      <c r="D136" s="226" t="s">
        <v>146</v>
      </c>
      <c r="E136" s="234" t="s">
        <v>19</v>
      </c>
      <c r="F136" s="235" t="s">
        <v>559</v>
      </c>
      <c r="G136" s="233"/>
      <c r="H136" s="236">
        <v>4.8600000000000003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146</v>
      </c>
      <c r="AU136" s="242" t="s">
        <v>81</v>
      </c>
      <c r="AV136" s="13" t="s">
        <v>81</v>
      </c>
      <c r="AW136" s="13" t="s">
        <v>33</v>
      </c>
      <c r="AX136" s="13" t="s">
        <v>79</v>
      </c>
      <c r="AY136" s="242" t="s">
        <v>133</v>
      </c>
    </row>
    <row r="137" s="2" customFormat="1" ht="16.5" customHeight="1">
      <c r="A137" s="39"/>
      <c r="B137" s="40"/>
      <c r="C137" s="213" t="s">
        <v>214</v>
      </c>
      <c r="D137" s="213" t="s">
        <v>135</v>
      </c>
      <c r="E137" s="214" t="s">
        <v>236</v>
      </c>
      <c r="F137" s="215" t="s">
        <v>237</v>
      </c>
      <c r="G137" s="216" t="s">
        <v>201</v>
      </c>
      <c r="H137" s="217">
        <v>2.7000000000000002</v>
      </c>
      <c r="I137" s="218"/>
      <c r="J137" s="219">
        <f>ROUND(I137*H137,2)</f>
        <v>0</v>
      </c>
      <c r="K137" s="215" t="s">
        <v>139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140</v>
      </c>
      <c r="AT137" s="224" t="s">
        <v>135</v>
      </c>
      <c r="AU137" s="224" t="s">
        <v>81</v>
      </c>
      <c r="AY137" s="18" t="s">
        <v>133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140</v>
      </c>
      <c r="BM137" s="224" t="s">
        <v>560</v>
      </c>
    </row>
    <row r="138" s="2" customFormat="1">
      <c r="A138" s="39"/>
      <c r="B138" s="40"/>
      <c r="C138" s="41"/>
      <c r="D138" s="226" t="s">
        <v>142</v>
      </c>
      <c r="E138" s="41"/>
      <c r="F138" s="227" t="s">
        <v>239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142</v>
      </c>
      <c r="AU138" s="18" t="s">
        <v>81</v>
      </c>
    </row>
    <row r="139" s="2" customFormat="1">
      <c r="A139" s="39"/>
      <c r="B139" s="40"/>
      <c r="C139" s="41"/>
      <c r="D139" s="226" t="s">
        <v>144</v>
      </c>
      <c r="E139" s="41"/>
      <c r="F139" s="231" t="s">
        <v>240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144</v>
      </c>
      <c r="AU139" s="18" t="s">
        <v>81</v>
      </c>
    </row>
    <row r="140" s="13" customFormat="1">
      <c r="A140" s="13"/>
      <c r="B140" s="232"/>
      <c r="C140" s="233"/>
      <c r="D140" s="226" t="s">
        <v>146</v>
      </c>
      <c r="E140" s="234" t="s">
        <v>19</v>
      </c>
      <c r="F140" s="235" t="s">
        <v>561</v>
      </c>
      <c r="G140" s="233"/>
      <c r="H140" s="236">
        <v>2.7000000000000002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146</v>
      </c>
      <c r="AU140" s="242" t="s">
        <v>81</v>
      </c>
      <c r="AV140" s="13" t="s">
        <v>81</v>
      </c>
      <c r="AW140" s="13" t="s">
        <v>33</v>
      </c>
      <c r="AX140" s="13" t="s">
        <v>79</v>
      </c>
      <c r="AY140" s="242" t="s">
        <v>133</v>
      </c>
    </row>
    <row r="141" s="2" customFormat="1" ht="16.5" customHeight="1">
      <c r="A141" s="39"/>
      <c r="B141" s="40"/>
      <c r="C141" s="213" t="s">
        <v>221</v>
      </c>
      <c r="D141" s="213" t="s">
        <v>135</v>
      </c>
      <c r="E141" s="214" t="s">
        <v>242</v>
      </c>
      <c r="F141" s="215" t="s">
        <v>243</v>
      </c>
      <c r="G141" s="216" t="s">
        <v>201</v>
      </c>
      <c r="H141" s="217">
        <v>3</v>
      </c>
      <c r="I141" s="218"/>
      <c r="J141" s="219">
        <f>ROUND(I141*H141,2)</f>
        <v>0</v>
      </c>
      <c r="K141" s="215" t="s">
        <v>139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140</v>
      </c>
      <c r="AT141" s="224" t="s">
        <v>135</v>
      </c>
      <c r="AU141" s="224" t="s">
        <v>81</v>
      </c>
      <c r="AY141" s="18" t="s">
        <v>133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140</v>
      </c>
      <c r="BM141" s="224" t="s">
        <v>562</v>
      </c>
    </row>
    <row r="142" s="2" customFormat="1">
      <c r="A142" s="39"/>
      <c r="B142" s="40"/>
      <c r="C142" s="41"/>
      <c r="D142" s="226" t="s">
        <v>142</v>
      </c>
      <c r="E142" s="41"/>
      <c r="F142" s="227" t="s">
        <v>245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142</v>
      </c>
      <c r="AU142" s="18" t="s">
        <v>81</v>
      </c>
    </row>
    <row r="143" s="2" customFormat="1">
      <c r="A143" s="39"/>
      <c r="B143" s="40"/>
      <c r="C143" s="41"/>
      <c r="D143" s="226" t="s">
        <v>144</v>
      </c>
      <c r="E143" s="41"/>
      <c r="F143" s="231" t="s">
        <v>246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81</v>
      </c>
    </row>
    <row r="144" s="13" customFormat="1">
      <c r="A144" s="13"/>
      <c r="B144" s="232"/>
      <c r="C144" s="233"/>
      <c r="D144" s="226" t="s">
        <v>146</v>
      </c>
      <c r="E144" s="234" t="s">
        <v>19</v>
      </c>
      <c r="F144" s="235" t="s">
        <v>563</v>
      </c>
      <c r="G144" s="233"/>
      <c r="H144" s="236">
        <v>1.95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146</v>
      </c>
      <c r="AU144" s="242" t="s">
        <v>81</v>
      </c>
      <c r="AV144" s="13" t="s">
        <v>81</v>
      </c>
      <c r="AW144" s="13" t="s">
        <v>33</v>
      </c>
      <c r="AX144" s="13" t="s">
        <v>72</v>
      </c>
      <c r="AY144" s="242" t="s">
        <v>133</v>
      </c>
    </row>
    <row r="145" s="13" customFormat="1">
      <c r="A145" s="13"/>
      <c r="B145" s="232"/>
      <c r="C145" s="233"/>
      <c r="D145" s="226" t="s">
        <v>146</v>
      </c>
      <c r="E145" s="234" t="s">
        <v>19</v>
      </c>
      <c r="F145" s="235" t="s">
        <v>564</v>
      </c>
      <c r="G145" s="233"/>
      <c r="H145" s="236">
        <v>1.05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146</v>
      </c>
      <c r="AU145" s="242" t="s">
        <v>81</v>
      </c>
      <c r="AV145" s="13" t="s">
        <v>81</v>
      </c>
      <c r="AW145" s="13" t="s">
        <v>33</v>
      </c>
      <c r="AX145" s="13" t="s">
        <v>72</v>
      </c>
      <c r="AY145" s="242" t="s">
        <v>133</v>
      </c>
    </row>
    <row r="146" s="14" customFormat="1">
      <c r="A146" s="14"/>
      <c r="B146" s="243"/>
      <c r="C146" s="244"/>
      <c r="D146" s="226" t="s">
        <v>146</v>
      </c>
      <c r="E146" s="245" t="s">
        <v>19</v>
      </c>
      <c r="F146" s="246" t="s">
        <v>154</v>
      </c>
      <c r="G146" s="244"/>
      <c r="H146" s="247">
        <v>3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146</v>
      </c>
      <c r="AU146" s="253" t="s">
        <v>81</v>
      </c>
      <c r="AV146" s="14" t="s">
        <v>140</v>
      </c>
      <c r="AW146" s="14" t="s">
        <v>33</v>
      </c>
      <c r="AX146" s="14" t="s">
        <v>79</v>
      </c>
      <c r="AY146" s="253" t="s">
        <v>133</v>
      </c>
    </row>
    <row r="147" s="2" customFormat="1" ht="16.5" customHeight="1">
      <c r="A147" s="39"/>
      <c r="B147" s="40"/>
      <c r="C147" s="254" t="s">
        <v>227</v>
      </c>
      <c r="D147" s="254" t="s">
        <v>250</v>
      </c>
      <c r="E147" s="255" t="s">
        <v>251</v>
      </c>
      <c r="F147" s="256" t="s">
        <v>252</v>
      </c>
      <c r="G147" s="257" t="s">
        <v>230</v>
      </c>
      <c r="H147" s="258">
        <v>3.8999999999999999</v>
      </c>
      <c r="I147" s="259"/>
      <c r="J147" s="260">
        <f>ROUND(I147*H147,2)</f>
        <v>0</v>
      </c>
      <c r="K147" s="256" t="s">
        <v>139</v>
      </c>
      <c r="L147" s="261"/>
      <c r="M147" s="262" t="s">
        <v>19</v>
      </c>
      <c r="N147" s="263" t="s">
        <v>43</v>
      </c>
      <c r="O147" s="85"/>
      <c r="P147" s="222">
        <f>O147*H147</f>
        <v>0</v>
      </c>
      <c r="Q147" s="222">
        <v>1</v>
      </c>
      <c r="R147" s="222">
        <f>Q147*H147</f>
        <v>3.8999999999999999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192</v>
      </c>
      <c r="AT147" s="224" t="s">
        <v>250</v>
      </c>
      <c r="AU147" s="224" t="s">
        <v>81</v>
      </c>
      <c r="AY147" s="18" t="s">
        <v>133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79</v>
      </c>
      <c r="BK147" s="225">
        <f>ROUND(I147*H147,2)</f>
        <v>0</v>
      </c>
      <c r="BL147" s="18" t="s">
        <v>140</v>
      </c>
      <c r="BM147" s="224" t="s">
        <v>565</v>
      </c>
    </row>
    <row r="148" s="2" customFormat="1">
      <c r="A148" s="39"/>
      <c r="B148" s="40"/>
      <c r="C148" s="41"/>
      <c r="D148" s="226" t="s">
        <v>142</v>
      </c>
      <c r="E148" s="41"/>
      <c r="F148" s="227" t="s">
        <v>252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142</v>
      </c>
      <c r="AU148" s="18" t="s">
        <v>81</v>
      </c>
    </row>
    <row r="149" s="13" customFormat="1">
      <c r="A149" s="13"/>
      <c r="B149" s="232"/>
      <c r="C149" s="233"/>
      <c r="D149" s="226" t="s">
        <v>146</v>
      </c>
      <c r="E149" s="234" t="s">
        <v>19</v>
      </c>
      <c r="F149" s="235" t="s">
        <v>566</v>
      </c>
      <c r="G149" s="233"/>
      <c r="H149" s="236">
        <v>3.8999999999999999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146</v>
      </c>
      <c r="AU149" s="242" t="s">
        <v>81</v>
      </c>
      <c r="AV149" s="13" t="s">
        <v>81</v>
      </c>
      <c r="AW149" s="13" t="s">
        <v>33</v>
      </c>
      <c r="AX149" s="13" t="s">
        <v>79</v>
      </c>
      <c r="AY149" s="242" t="s">
        <v>133</v>
      </c>
    </row>
    <row r="150" s="2" customFormat="1" ht="16.5" customHeight="1">
      <c r="A150" s="39"/>
      <c r="B150" s="40"/>
      <c r="C150" s="254" t="s">
        <v>235</v>
      </c>
      <c r="D150" s="254" t="s">
        <v>250</v>
      </c>
      <c r="E150" s="255" t="s">
        <v>257</v>
      </c>
      <c r="F150" s="256" t="s">
        <v>258</v>
      </c>
      <c r="G150" s="257" t="s">
        <v>230</v>
      </c>
      <c r="H150" s="258">
        <v>1.8899999999999999</v>
      </c>
      <c r="I150" s="259"/>
      <c r="J150" s="260">
        <f>ROUND(I150*H150,2)</f>
        <v>0</v>
      </c>
      <c r="K150" s="256" t="s">
        <v>139</v>
      </c>
      <c r="L150" s="261"/>
      <c r="M150" s="262" t="s">
        <v>19</v>
      </c>
      <c r="N150" s="263" t="s">
        <v>43</v>
      </c>
      <c r="O150" s="85"/>
      <c r="P150" s="222">
        <f>O150*H150</f>
        <v>0</v>
      </c>
      <c r="Q150" s="222">
        <v>1</v>
      </c>
      <c r="R150" s="222">
        <f>Q150*H150</f>
        <v>1.8899999999999999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192</v>
      </c>
      <c r="AT150" s="224" t="s">
        <v>250</v>
      </c>
      <c r="AU150" s="224" t="s">
        <v>81</v>
      </c>
      <c r="AY150" s="18" t="s">
        <v>133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140</v>
      </c>
      <c r="BM150" s="224" t="s">
        <v>567</v>
      </c>
    </row>
    <row r="151" s="2" customFormat="1">
      <c r="A151" s="39"/>
      <c r="B151" s="40"/>
      <c r="C151" s="41"/>
      <c r="D151" s="226" t="s">
        <v>142</v>
      </c>
      <c r="E151" s="41"/>
      <c r="F151" s="227" t="s">
        <v>258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81</v>
      </c>
    </row>
    <row r="152" s="13" customFormat="1">
      <c r="A152" s="13"/>
      <c r="B152" s="232"/>
      <c r="C152" s="233"/>
      <c r="D152" s="226" t="s">
        <v>146</v>
      </c>
      <c r="E152" s="234" t="s">
        <v>19</v>
      </c>
      <c r="F152" s="235" t="s">
        <v>568</v>
      </c>
      <c r="G152" s="233"/>
      <c r="H152" s="236">
        <v>1.8899999999999999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146</v>
      </c>
      <c r="AU152" s="242" t="s">
        <v>81</v>
      </c>
      <c r="AV152" s="13" t="s">
        <v>81</v>
      </c>
      <c r="AW152" s="13" t="s">
        <v>33</v>
      </c>
      <c r="AX152" s="13" t="s">
        <v>79</v>
      </c>
      <c r="AY152" s="242" t="s">
        <v>133</v>
      </c>
    </row>
    <row r="153" s="2" customFormat="1" ht="16.5" customHeight="1">
      <c r="A153" s="39"/>
      <c r="B153" s="40"/>
      <c r="C153" s="213" t="s">
        <v>8</v>
      </c>
      <c r="D153" s="213" t="s">
        <v>135</v>
      </c>
      <c r="E153" s="214" t="s">
        <v>262</v>
      </c>
      <c r="F153" s="215" t="s">
        <v>263</v>
      </c>
      <c r="G153" s="216" t="s">
        <v>138</v>
      </c>
      <c r="H153" s="217">
        <v>7.5</v>
      </c>
      <c r="I153" s="218"/>
      <c r="J153" s="219">
        <f>ROUND(I153*H153,2)</f>
        <v>0</v>
      </c>
      <c r="K153" s="215" t="s">
        <v>139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140</v>
      </c>
      <c r="AT153" s="224" t="s">
        <v>135</v>
      </c>
      <c r="AU153" s="224" t="s">
        <v>81</v>
      </c>
      <c r="AY153" s="18" t="s">
        <v>133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140</v>
      </c>
      <c r="BM153" s="224" t="s">
        <v>569</v>
      </c>
    </row>
    <row r="154" s="2" customFormat="1">
      <c r="A154" s="39"/>
      <c r="B154" s="40"/>
      <c r="C154" s="41"/>
      <c r="D154" s="226" t="s">
        <v>142</v>
      </c>
      <c r="E154" s="41"/>
      <c r="F154" s="227" t="s">
        <v>265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142</v>
      </c>
      <c r="AU154" s="18" t="s">
        <v>81</v>
      </c>
    </row>
    <row r="155" s="2" customFormat="1">
      <c r="A155" s="39"/>
      <c r="B155" s="40"/>
      <c r="C155" s="41"/>
      <c r="D155" s="226" t="s">
        <v>144</v>
      </c>
      <c r="E155" s="41"/>
      <c r="F155" s="231" t="s">
        <v>266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144</v>
      </c>
      <c r="AU155" s="18" t="s">
        <v>81</v>
      </c>
    </row>
    <row r="156" s="13" customFormat="1">
      <c r="A156" s="13"/>
      <c r="B156" s="232"/>
      <c r="C156" s="233"/>
      <c r="D156" s="226" t="s">
        <v>146</v>
      </c>
      <c r="E156" s="234" t="s">
        <v>19</v>
      </c>
      <c r="F156" s="235" t="s">
        <v>570</v>
      </c>
      <c r="G156" s="233"/>
      <c r="H156" s="236">
        <v>7.5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146</v>
      </c>
      <c r="AU156" s="242" t="s">
        <v>81</v>
      </c>
      <c r="AV156" s="13" t="s">
        <v>81</v>
      </c>
      <c r="AW156" s="13" t="s">
        <v>33</v>
      </c>
      <c r="AX156" s="13" t="s">
        <v>79</v>
      </c>
      <c r="AY156" s="242" t="s">
        <v>133</v>
      </c>
    </row>
    <row r="157" s="2" customFormat="1" ht="16.5" customHeight="1">
      <c r="A157" s="39"/>
      <c r="B157" s="40"/>
      <c r="C157" s="254" t="s">
        <v>249</v>
      </c>
      <c r="D157" s="254" t="s">
        <v>250</v>
      </c>
      <c r="E157" s="255" t="s">
        <v>269</v>
      </c>
      <c r="F157" s="256" t="s">
        <v>270</v>
      </c>
      <c r="G157" s="257" t="s">
        <v>230</v>
      </c>
      <c r="H157" s="258">
        <v>0.75</v>
      </c>
      <c r="I157" s="259"/>
      <c r="J157" s="260">
        <f>ROUND(I157*H157,2)</f>
        <v>0</v>
      </c>
      <c r="K157" s="256" t="s">
        <v>139</v>
      </c>
      <c r="L157" s="261"/>
      <c r="M157" s="262" t="s">
        <v>19</v>
      </c>
      <c r="N157" s="263" t="s">
        <v>43</v>
      </c>
      <c r="O157" s="85"/>
      <c r="P157" s="222">
        <f>O157*H157</f>
        <v>0</v>
      </c>
      <c r="Q157" s="222">
        <v>1</v>
      </c>
      <c r="R157" s="222">
        <f>Q157*H157</f>
        <v>0.75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192</v>
      </c>
      <c r="AT157" s="224" t="s">
        <v>250</v>
      </c>
      <c r="AU157" s="224" t="s">
        <v>81</v>
      </c>
      <c r="AY157" s="18" t="s">
        <v>133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140</v>
      </c>
      <c r="BM157" s="224" t="s">
        <v>571</v>
      </c>
    </row>
    <row r="158" s="2" customFormat="1">
      <c r="A158" s="39"/>
      <c r="B158" s="40"/>
      <c r="C158" s="41"/>
      <c r="D158" s="226" t="s">
        <v>142</v>
      </c>
      <c r="E158" s="41"/>
      <c r="F158" s="227" t="s">
        <v>270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142</v>
      </c>
      <c r="AU158" s="18" t="s">
        <v>81</v>
      </c>
    </row>
    <row r="159" s="13" customFormat="1">
      <c r="A159" s="13"/>
      <c r="B159" s="232"/>
      <c r="C159" s="233"/>
      <c r="D159" s="226" t="s">
        <v>146</v>
      </c>
      <c r="E159" s="234" t="s">
        <v>19</v>
      </c>
      <c r="F159" s="235" t="s">
        <v>572</v>
      </c>
      <c r="G159" s="233"/>
      <c r="H159" s="236">
        <v>0.75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146</v>
      </c>
      <c r="AU159" s="242" t="s">
        <v>81</v>
      </c>
      <c r="AV159" s="13" t="s">
        <v>81</v>
      </c>
      <c r="AW159" s="13" t="s">
        <v>33</v>
      </c>
      <c r="AX159" s="13" t="s">
        <v>79</v>
      </c>
      <c r="AY159" s="242" t="s">
        <v>133</v>
      </c>
    </row>
    <row r="160" s="2" customFormat="1" ht="16.5" customHeight="1">
      <c r="A160" s="39"/>
      <c r="B160" s="40"/>
      <c r="C160" s="213" t="s">
        <v>256</v>
      </c>
      <c r="D160" s="213" t="s">
        <v>135</v>
      </c>
      <c r="E160" s="214" t="s">
        <v>274</v>
      </c>
      <c r="F160" s="215" t="s">
        <v>275</v>
      </c>
      <c r="G160" s="216" t="s">
        <v>138</v>
      </c>
      <c r="H160" s="217">
        <v>7.5</v>
      </c>
      <c r="I160" s="218"/>
      <c r="J160" s="219">
        <f>ROUND(I160*H160,2)</f>
        <v>0</v>
      </c>
      <c r="K160" s="215" t="s">
        <v>139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140</v>
      </c>
      <c r="AT160" s="224" t="s">
        <v>135</v>
      </c>
      <c r="AU160" s="224" t="s">
        <v>81</v>
      </c>
      <c r="AY160" s="18" t="s">
        <v>133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140</v>
      </c>
      <c r="BM160" s="224" t="s">
        <v>573</v>
      </c>
    </row>
    <row r="161" s="2" customFormat="1">
      <c r="A161" s="39"/>
      <c r="B161" s="40"/>
      <c r="C161" s="41"/>
      <c r="D161" s="226" t="s">
        <v>142</v>
      </c>
      <c r="E161" s="41"/>
      <c r="F161" s="227" t="s">
        <v>277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81</v>
      </c>
    </row>
    <row r="162" s="2" customFormat="1">
      <c r="A162" s="39"/>
      <c r="B162" s="40"/>
      <c r="C162" s="41"/>
      <c r="D162" s="226" t="s">
        <v>144</v>
      </c>
      <c r="E162" s="41"/>
      <c r="F162" s="231" t="s">
        <v>278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81</v>
      </c>
    </row>
    <row r="163" s="13" customFormat="1">
      <c r="A163" s="13"/>
      <c r="B163" s="232"/>
      <c r="C163" s="233"/>
      <c r="D163" s="226" t="s">
        <v>146</v>
      </c>
      <c r="E163" s="234" t="s">
        <v>19</v>
      </c>
      <c r="F163" s="235" t="s">
        <v>574</v>
      </c>
      <c r="G163" s="233"/>
      <c r="H163" s="236">
        <v>7.5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146</v>
      </c>
      <c r="AU163" s="242" t="s">
        <v>81</v>
      </c>
      <c r="AV163" s="13" t="s">
        <v>81</v>
      </c>
      <c r="AW163" s="13" t="s">
        <v>33</v>
      </c>
      <c r="AX163" s="13" t="s">
        <v>79</v>
      </c>
      <c r="AY163" s="242" t="s">
        <v>133</v>
      </c>
    </row>
    <row r="164" s="2" customFormat="1" ht="16.5" customHeight="1">
      <c r="A164" s="39"/>
      <c r="B164" s="40"/>
      <c r="C164" s="254" t="s">
        <v>261</v>
      </c>
      <c r="D164" s="254" t="s">
        <v>250</v>
      </c>
      <c r="E164" s="255" t="s">
        <v>280</v>
      </c>
      <c r="F164" s="256" t="s">
        <v>281</v>
      </c>
      <c r="G164" s="257" t="s">
        <v>282</v>
      </c>
      <c r="H164" s="258">
        <v>0.29999999999999999</v>
      </c>
      <c r="I164" s="259"/>
      <c r="J164" s="260">
        <f>ROUND(I164*H164,2)</f>
        <v>0</v>
      </c>
      <c r="K164" s="256" t="s">
        <v>139</v>
      </c>
      <c r="L164" s="261"/>
      <c r="M164" s="262" t="s">
        <v>19</v>
      </c>
      <c r="N164" s="263" t="s">
        <v>43</v>
      </c>
      <c r="O164" s="85"/>
      <c r="P164" s="222">
        <f>O164*H164</f>
        <v>0</v>
      </c>
      <c r="Q164" s="222">
        <v>0.001</v>
      </c>
      <c r="R164" s="222">
        <f>Q164*H164</f>
        <v>0.00029999999999999997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192</v>
      </c>
      <c r="AT164" s="224" t="s">
        <v>250</v>
      </c>
      <c r="AU164" s="224" t="s">
        <v>81</v>
      </c>
      <c r="AY164" s="18" t="s">
        <v>133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79</v>
      </c>
      <c r="BK164" s="225">
        <f>ROUND(I164*H164,2)</f>
        <v>0</v>
      </c>
      <c r="BL164" s="18" t="s">
        <v>140</v>
      </c>
      <c r="BM164" s="224" t="s">
        <v>575</v>
      </c>
    </row>
    <row r="165" s="2" customFormat="1">
      <c r="A165" s="39"/>
      <c r="B165" s="40"/>
      <c r="C165" s="41"/>
      <c r="D165" s="226" t="s">
        <v>142</v>
      </c>
      <c r="E165" s="41"/>
      <c r="F165" s="227" t="s">
        <v>281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142</v>
      </c>
      <c r="AU165" s="18" t="s">
        <v>81</v>
      </c>
    </row>
    <row r="166" s="13" customFormat="1">
      <c r="A166" s="13"/>
      <c r="B166" s="232"/>
      <c r="C166" s="233"/>
      <c r="D166" s="226" t="s">
        <v>146</v>
      </c>
      <c r="E166" s="234" t="s">
        <v>19</v>
      </c>
      <c r="F166" s="235" t="s">
        <v>576</v>
      </c>
      <c r="G166" s="233"/>
      <c r="H166" s="236">
        <v>0.29999999999999999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146</v>
      </c>
      <c r="AU166" s="242" t="s">
        <v>81</v>
      </c>
      <c r="AV166" s="13" t="s">
        <v>81</v>
      </c>
      <c r="AW166" s="13" t="s">
        <v>33</v>
      </c>
      <c r="AX166" s="13" t="s">
        <v>79</v>
      </c>
      <c r="AY166" s="242" t="s">
        <v>133</v>
      </c>
    </row>
    <row r="167" s="2" customFormat="1" ht="16.5" customHeight="1">
      <c r="A167" s="39"/>
      <c r="B167" s="40"/>
      <c r="C167" s="213" t="s">
        <v>268</v>
      </c>
      <c r="D167" s="213" t="s">
        <v>135</v>
      </c>
      <c r="E167" s="214" t="s">
        <v>286</v>
      </c>
      <c r="F167" s="215" t="s">
        <v>287</v>
      </c>
      <c r="G167" s="216" t="s">
        <v>138</v>
      </c>
      <c r="H167" s="217">
        <v>36</v>
      </c>
      <c r="I167" s="218"/>
      <c r="J167" s="219">
        <f>ROUND(I167*H167,2)</f>
        <v>0</v>
      </c>
      <c r="K167" s="215" t="s">
        <v>139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140</v>
      </c>
      <c r="AT167" s="224" t="s">
        <v>135</v>
      </c>
      <c r="AU167" s="224" t="s">
        <v>81</v>
      </c>
      <c r="AY167" s="18" t="s">
        <v>133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140</v>
      </c>
      <c r="BM167" s="224" t="s">
        <v>577</v>
      </c>
    </row>
    <row r="168" s="2" customFormat="1">
      <c r="A168" s="39"/>
      <c r="B168" s="40"/>
      <c r="C168" s="41"/>
      <c r="D168" s="226" t="s">
        <v>142</v>
      </c>
      <c r="E168" s="41"/>
      <c r="F168" s="227" t="s">
        <v>289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142</v>
      </c>
      <c r="AU168" s="18" t="s">
        <v>81</v>
      </c>
    </row>
    <row r="169" s="2" customFormat="1">
      <c r="A169" s="39"/>
      <c r="B169" s="40"/>
      <c r="C169" s="41"/>
      <c r="D169" s="226" t="s">
        <v>144</v>
      </c>
      <c r="E169" s="41"/>
      <c r="F169" s="231" t="s">
        <v>290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144</v>
      </c>
      <c r="AU169" s="18" t="s">
        <v>81</v>
      </c>
    </row>
    <row r="170" s="13" customFormat="1">
      <c r="A170" s="13"/>
      <c r="B170" s="232"/>
      <c r="C170" s="233"/>
      <c r="D170" s="226" t="s">
        <v>146</v>
      </c>
      <c r="E170" s="234" t="s">
        <v>19</v>
      </c>
      <c r="F170" s="235" t="s">
        <v>371</v>
      </c>
      <c r="G170" s="233"/>
      <c r="H170" s="236">
        <v>36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146</v>
      </c>
      <c r="AU170" s="242" t="s">
        <v>81</v>
      </c>
      <c r="AV170" s="13" t="s">
        <v>81</v>
      </c>
      <c r="AW170" s="13" t="s">
        <v>33</v>
      </c>
      <c r="AX170" s="13" t="s">
        <v>79</v>
      </c>
      <c r="AY170" s="242" t="s">
        <v>133</v>
      </c>
    </row>
    <row r="171" s="12" customFormat="1" ht="22.8" customHeight="1">
      <c r="A171" s="12"/>
      <c r="B171" s="197"/>
      <c r="C171" s="198"/>
      <c r="D171" s="199" t="s">
        <v>71</v>
      </c>
      <c r="E171" s="211" t="s">
        <v>169</v>
      </c>
      <c r="F171" s="211" t="s">
        <v>292</v>
      </c>
      <c r="G171" s="198"/>
      <c r="H171" s="198"/>
      <c r="I171" s="201"/>
      <c r="J171" s="212">
        <f>BK171</f>
        <v>0</v>
      </c>
      <c r="K171" s="198"/>
      <c r="L171" s="203"/>
      <c r="M171" s="204"/>
      <c r="N171" s="205"/>
      <c r="O171" s="205"/>
      <c r="P171" s="206">
        <f>SUM(P172:P210)</f>
        <v>0</v>
      </c>
      <c r="Q171" s="205"/>
      <c r="R171" s="206">
        <f>SUM(R172:R210)</f>
        <v>5.8711500000000001</v>
      </c>
      <c r="S171" s="205"/>
      <c r="T171" s="207">
        <f>SUM(T172:T210)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79</v>
      </c>
      <c r="AT171" s="209" t="s">
        <v>71</v>
      </c>
      <c r="AU171" s="209" t="s">
        <v>79</v>
      </c>
      <c r="AY171" s="208" t="s">
        <v>133</v>
      </c>
      <c r="BK171" s="210">
        <f>SUM(BK172:BK210)</f>
        <v>0</v>
      </c>
    </row>
    <row r="172" s="2" customFormat="1" ht="16.5" customHeight="1">
      <c r="A172" s="39"/>
      <c r="B172" s="40"/>
      <c r="C172" s="213" t="s">
        <v>273</v>
      </c>
      <c r="D172" s="213" t="s">
        <v>135</v>
      </c>
      <c r="E172" s="214" t="s">
        <v>294</v>
      </c>
      <c r="F172" s="215" t="s">
        <v>295</v>
      </c>
      <c r="G172" s="216" t="s">
        <v>138</v>
      </c>
      <c r="H172" s="217">
        <v>27</v>
      </c>
      <c r="I172" s="218"/>
      <c r="J172" s="219">
        <f>ROUND(I172*H172,2)</f>
        <v>0</v>
      </c>
      <c r="K172" s="215" t="s">
        <v>139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140</v>
      </c>
      <c r="AT172" s="224" t="s">
        <v>135</v>
      </c>
      <c r="AU172" s="224" t="s">
        <v>81</v>
      </c>
      <c r="AY172" s="18" t="s">
        <v>133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140</v>
      </c>
      <c r="BM172" s="224" t="s">
        <v>578</v>
      </c>
    </row>
    <row r="173" s="2" customFormat="1">
      <c r="A173" s="39"/>
      <c r="B173" s="40"/>
      <c r="C173" s="41"/>
      <c r="D173" s="226" t="s">
        <v>142</v>
      </c>
      <c r="E173" s="41"/>
      <c r="F173" s="227" t="s">
        <v>297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142</v>
      </c>
      <c r="AU173" s="18" t="s">
        <v>81</v>
      </c>
    </row>
    <row r="174" s="13" customFormat="1">
      <c r="A174" s="13"/>
      <c r="B174" s="232"/>
      <c r="C174" s="233"/>
      <c r="D174" s="226" t="s">
        <v>146</v>
      </c>
      <c r="E174" s="234" t="s">
        <v>19</v>
      </c>
      <c r="F174" s="235" t="s">
        <v>579</v>
      </c>
      <c r="G174" s="233"/>
      <c r="H174" s="236">
        <v>27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146</v>
      </c>
      <c r="AU174" s="242" t="s">
        <v>81</v>
      </c>
      <c r="AV174" s="13" t="s">
        <v>81</v>
      </c>
      <c r="AW174" s="13" t="s">
        <v>33</v>
      </c>
      <c r="AX174" s="13" t="s">
        <v>79</v>
      </c>
      <c r="AY174" s="242" t="s">
        <v>133</v>
      </c>
    </row>
    <row r="175" s="2" customFormat="1" ht="16.5" customHeight="1">
      <c r="A175" s="39"/>
      <c r="B175" s="40"/>
      <c r="C175" s="213" t="s">
        <v>7</v>
      </c>
      <c r="D175" s="213" t="s">
        <v>135</v>
      </c>
      <c r="E175" s="214" t="s">
        <v>306</v>
      </c>
      <c r="F175" s="215" t="s">
        <v>307</v>
      </c>
      <c r="G175" s="216" t="s">
        <v>138</v>
      </c>
      <c r="H175" s="217">
        <v>8.9000000000000004</v>
      </c>
      <c r="I175" s="218"/>
      <c r="J175" s="219">
        <f>ROUND(I175*H175,2)</f>
        <v>0</v>
      </c>
      <c r="K175" s="215" t="s">
        <v>139</v>
      </c>
      <c r="L175" s="45"/>
      <c r="M175" s="220" t="s">
        <v>19</v>
      </c>
      <c r="N175" s="221" t="s">
        <v>43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140</v>
      </c>
      <c r="AT175" s="224" t="s">
        <v>135</v>
      </c>
      <c r="AU175" s="224" t="s">
        <v>81</v>
      </c>
      <c r="AY175" s="18" t="s">
        <v>133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140</v>
      </c>
      <c r="BM175" s="224" t="s">
        <v>580</v>
      </c>
    </row>
    <row r="176" s="2" customFormat="1">
      <c r="A176" s="39"/>
      <c r="B176" s="40"/>
      <c r="C176" s="41"/>
      <c r="D176" s="226" t="s">
        <v>142</v>
      </c>
      <c r="E176" s="41"/>
      <c r="F176" s="227" t="s">
        <v>309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142</v>
      </c>
      <c r="AU176" s="18" t="s">
        <v>81</v>
      </c>
    </row>
    <row r="177" s="2" customFormat="1">
      <c r="A177" s="39"/>
      <c r="B177" s="40"/>
      <c r="C177" s="41"/>
      <c r="D177" s="226" t="s">
        <v>144</v>
      </c>
      <c r="E177" s="41"/>
      <c r="F177" s="231" t="s">
        <v>310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144</v>
      </c>
      <c r="AU177" s="18" t="s">
        <v>81</v>
      </c>
    </row>
    <row r="178" s="13" customFormat="1">
      <c r="A178" s="13"/>
      <c r="B178" s="232"/>
      <c r="C178" s="233"/>
      <c r="D178" s="226" t="s">
        <v>146</v>
      </c>
      <c r="E178" s="234" t="s">
        <v>19</v>
      </c>
      <c r="F178" s="235" t="s">
        <v>581</v>
      </c>
      <c r="G178" s="233"/>
      <c r="H178" s="236">
        <v>8.9000000000000004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146</v>
      </c>
      <c r="AU178" s="242" t="s">
        <v>81</v>
      </c>
      <c r="AV178" s="13" t="s">
        <v>81</v>
      </c>
      <c r="AW178" s="13" t="s">
        <v>33</v>
      </c>
      <c r="AX178" s="13" t="s">
        <v>79</v>
      </c>
      <c r="AY178" s="242" t="s">
        <v>133</v>
      </c>
    </row>
    <row r="179" s="2" customFormat="1" ht="16.5" customHeight="1">
      <c r="A179" s="39"/>
      <c r="B179" s="40"/>
      <c r="C179" s="213" t="s">
        <v>285</v>
      </c>
      <c r="D179" s="213" t="s">
        <v>135</v>
      </c>
      <c r="E179" s="214" t="s">
        <v>313</v>
      </c>
      <c r="F179" s="215" t="s">
        <v>314</v>
      </c>
      <c r="G179" s="216" t="s">
        <v>138</v>
      </c>
      <c r="H179" s="217">
        <v>8.9000000000000004</v>
      </c>
      <c r="I179" s="218"/>
      <c r="J179" s="219">
        <f>ROUND(I179*H179,2)</f>
        <v>0</v>
      </c>
      <c r="K179" s="215" t="s">
        <v>139</v>
      </c>
      <c r="L179" s="45"/>
      <c r="M179" s="220" t="s">
        <v>19</v>
      </c>
      <c r="N179" s="221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140</v>
      </c>
      <c r="AT179" s="224" t="s">
        <v>135</v>
      </c>
      <c r="AU179" s="224" t="s">
        <v>81</v>
      </c>
      <c r="AY179" s="18" t="s">
        <v>133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140</v>
      </c>
      <c r="BM179" s="224" t="s">
        <v>582</v>
      </c>
    </row>
    <row r="180" s="2" customFormat="1">
      <c r="A180" s="39"/>
      <c r="B180" s="40"/>
      <c r="C180" s="41"/>
      <c r="D180" s="226" t="s">
        <v>142</v>
      </c>
      <c r="E180" s="41"/>
      <c r="F180" s="227" t="s">
        <v>316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142</v>
      </c>
      <c r="AU180" s="18" t="s">
        <v>81</v>
      </c>
    </row>
    <row r="181" s="2" customFormat="1">
      <c r="A181" s="39"/>
      <c r="B181" s="40"/>
      <c r="C181" s="41"/>
      <c r="D181" s="226" t="s">
        <v>144</v>
      </c>
      <c r="E181" s="41"/>
      <c r="F181" s="231" t="s">
        <v>317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144</v>
      </c>
      <c r="AU181" s="18" t="s">
        <v>81</v>
      </c>
    </row>
    <row r="182" s="13" customFormat="1">
      <c r="A182" s="13"/>
      <c r="B182" s="232"/>
      <c r="C182" s="233"/>
      <c r="D182" s="226" t="s">
        <v>146</v>
      </c>
      <c r="E182" s="234" t="s">
        <v>19</v>
      </c>
      <c r="F182" s="235" t="s">
        <v>583</v>
      </c>
      <c r="G182" s="233"/>
      <c r="H182" s="236">
        <v>8.9000000000000004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146</v>
      </c>
      <c r="AU182" s="242" t="s">
        <v>81</v>
      </c>
      <c r="AV182" s="13" t="s">
        <v>81</v>
      </c>
      <c r="AW182" s="13" t="s">
        <v>33</v>
      </c>
      <c r="AX182" s="13" t="s">
        <v>79</v>
      </c>
      <c r="AY182" s="242" t="s">
        <v>133</v>
      </c>
    </row>
    <row r="183" s="2" customFormat="1" ht="16.5" customHeight="1">
      <c r="A183" s="39"/>
      <c r="B183" s="40"/>
      <c r="C183" s="213" t="s">
        <v>293</v>
      </c>
      <c r="D183" s="213" t="s">
        <v>135</v>
      </c>
      <c r="E183" s="214" t="s">
        <v>320</v>
      </c>
      <c r="F183" s="215" t="s">
        <v>321</v>
      </c>
      <c r="G183" s="216" t="s">
        <v>138</v>
      </c>
      <c r="H183" s="217">
        <v>8.9000000000000004</v>
      </c>
      <c r="I183" s="218"/>
      <c r="J183" s="219">
        <f>ROUND(I183*H183,2)</f>
        <v>0</v>
      </c>
      <c r="K183" s="215" t="s">
        <v>139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140</v>
      </c>
      <c r="AT183" s="224" t="s">
        <v>135</v>
      </c>
      <c r="AU183" s="224" t="s">
        <v>81</v>
      </c>
      <c r="AY183" s="18" t="s">
        <v>133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140</v>
      </c>
      <c r="BM183" s="224" t="s">
        <v>584</v>
      </c>
    </row>
    <row r="184" s="2" customFormat="1">
      <c r="A184" s="39"/>
      <c r="B184" s="40"/>
      <c r="C184" s="41"/>
      <c r="D184" s="226" t="s">
        <v>142</v>
      </c>
      <c r="E184" s="41"/>
      <c r="F184" s="227" t="s">
        <v>323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142</v>
      </c>
      <c r="AU184" s="18" t="s">
        <v>81</v>
      </c>
    </row>
    <row r="185" s="13" customFormat="1">
      <c r="A185" s="13"/>
      <c r="B185" s="232"/>
      <c r="C185" s="233"/>
      <c r="D185" s="226" t="s">
        <v>146</v>
      </c>
      <c r="E185" s="234" t="s">
        <v>19</v>
      </c>
      <c r="F185" s="235" t="s">
        <v>581</v>
      </c>
      <c r="G185" s="233"/>
      <c r="H185" s="236">
        <v>8.9000000000000004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146</v>
      </c>
      <c r="AU185" s="242" t="s">
        <v>81</v>
      </c>
      <c r="AV185" s="13" t="s">
        <v>81</v>
      </c>
      <c r="AW185" s="13" t="s">
        <v>33</v>
      </c>
      <c r="AX185" s="13" t="s">
        <v>79</v>
      </c>
      <c r="AY185" s="242" t="s">
        <v>133</v>
      </c>
    </row>
    <row r="186" s="2" customFormat="1" ht="16.5" customHeight="1">
      <c r="A186" s="39"/>
      <c r="B186" s="40"/>
      <c r="C186" s="213" t="s">
        <v>299</v>
      </c>
      <c r="D186" s="213" t="s">
        <v>135</v>
      </c>
      <c r="E186" s="214" t="s">
        <v>326</v>
      </c>
      <c r="F186" s="215" t="s">
        <v>327</v>
      </c>
      <c r="G186" s="216" t="s">
        <v>138</v>
      </c>
      <c r="H186" s="217">
        <v>8.9000000000000004</v>
      </c>
      <c r="I186" s="218"/>
      <c r="J186" s="219">
        <f>ROUND(I186*H186,2)</f>
        <v>0</v>
      </c>
      <c r="K186" s="215" t="s">
        <v>19</v>
      </c>
      <c r="L186" s="45"/>
      <c r="M186" s="220" t="s">
        <v>19</v>
      </c>
      <c r="N186" s="221" t="s">
        <v>43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140</v>
      </c>
      <c r="AT186" s="224" t="s">
        <v>135</v>
      </c>
      <c r="AU186" s="224" t="s">
        <v>81</v>
      </c>
      <c r="AY186" s="18" t="s">
        <v>133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140</v>
      </c>
      <c r="BM186" s="224" t="s">
        <v>585</v>
      </c>
    </row>
    <row r="187" s="2" customFormat="1">
      <c r="A187" s="39"/>
      <c r="B187" s="40"/>
      <c r="C187" s="41"/>
      <c r="D187" s="226" t="s">
        <v>142</v>
      </c>
      <c r="E187" s="41"/>
      <c r="F187" s="227" t="s">
        <v>329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142</v>
      </c>
      <c r="AU187" s="18" t="s">
        <v>81</v>
      </c>
    </row>
    <row r="188" s="2" customFormat="1">
      <c r="A188" s="39"/>
      <c r="B188" s="40"/>
      <c r="C188" s="41"/>
      <c r="D188" s="226" t="s">
        <v>144</v>
      </c>
      <c r="E188" s="41"/>
      <c r="F188" s="231" t="s">
        <v>330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144</v>
      </c>
      <c r="AU188" s="18" t="s">
        <v>81</v>
      </c>
    </row>
    <row r="189" s="13" customFormat="1">
      <c r="A189" s="13"/>
      <c r="B189" s="232"/>
      <c r="C189" s="233"/>
      <c r="D189" s="226" t="s">
        <v>146</v>
      </c>
      <c r="E189" s="234" t="s">
        <v>19</v>
      </c>
      <c r="F189" s="235" t="s">
        <v>581</v>
      </c>
      <c r="G189" s="233"/>
      <c r="H189" s="236">
        <v>8.9000000000000004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146</v>
      </c>
      <c r="AU189" s="242" t="s">
        <v>81</v>
      </c>
      <c r="AV189" s="13" t="s">
        <v>81</v>
      </c>
      <c r="AW189" s="13" t="s">
        <v>33</v>
      </c>
      <c r="AX189" s="13" t="s">
        <v>79</v>
      </c>
      <c r="AY189" s="242" t="s">
        <v>133</v>
      </c>
    </row>
    <row r="190" s="2" customFormat="1" ht="16.5" customHeight="1">
      <c r="A190" s="39"/>
      <c r="B190" s="40"/>
      <c r="C190" s="213" t="s">
        <v>305</v>
      </c>
      <c r="D190" s="213" t="s">
        <v>135</v>
      </c>
      <c r="E190" s="214" t="s">
        <v>332</v>
      </c>
      <c r="F190" s="215" t="s">
        <v>333</v>
      </c>
      <c r="G190" s="216" t="s">
        <v>138</v>
      </c>
      <c r="H190" s="217">
        <v>8.9000000000000004</v>
      </c>
      <c r="I190" s="218"/>
      <c r="J190" s="219">
        <f>ROUND(I190*H190,2)</f>
        <v>0</v>
      </c>
      <c r="K190" s="215" t="s">
        <v>19</v>
      </c>
      <c r="L190" s="45"/>
      <c r="M190" s="220" t="s">
        <v>19</v>
      </c>
      <c r="N190" s="221" t="s">
        <v>43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140</v>
      </c>
      <c r="AT190" s="224" t="s">
        <v>135</v>
      </c>
      <c r="AU190" s="224" t="s">
        <v>81</v>
      </c>
      <c r="AY190" s="18" t="s">
        <v>133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79</v>
      </c>
      <c r="BK190" s="225">
        <f>ROUND(I190*H190,2)</f>
        <v>0</v>
      </c>
      <c r="BL190" s="18" t="s">
        <v>140</v>
      </c>
      <c r="BM190" s="224" t="s">
        <v>586</v>
      </c>
    </row>
    <row r="191" s="2" customFormat="1">
      <c r="A191" s="39"/>
      <c r="B191" s="40"/>
      <c r="C191" s="41"/>
      <c r="D191" s="226" t="s">
        <v>142</v>
      </c>
      <c r="E191" s="41"/>
      <c r="F191" s="227" t="s">
        <v>335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142</v>
      </c>
      <c r="AU191" s="18" t="s">
        <v>81</v>
      </c>
    </row>
    <row r="192" s="2" customFormat="1">
      <c r="A192" s="39"/>
      <c r="B192" s="40"/>
      <c r="C192" s="41"/>
      <c r="D192" s="226" t="s">
        <v>144</v>
      </c>
      <c r="E192" s="41"/>
      <c r="F192" s="231" t="s">
        <v>336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144</v>
      </c>
      <c r="AU192" s="18" t="s">
        <v>81</v>
      </c>
    </row>
    <row r="193" s="13" customFormat="1">
      <c r="A193" s="13"/>
      <c r="B193" s="232"/>
      <c r="C193" s="233"/>
      <c r="D193" s="226" t="s">
        <v>146</v>
      </c>
      <c r="E193" s="234" t="s">
        <v>19</v>
      </c>
      <c r="F193" s="235" t="s">
        <v>581</v>
      </c>
      <c r="G193" s="233"/>
      <c r="H193" s="236">
        <v>8.9000000000000004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146</v>
      </c>
      <c r="AU193" s="242" t="s">
        <v>81</v>
      </c>
      <c r="AV193" s="13" t="s">
        <v>81</v>
      </c>
      <c r="AW193" s="13" t="s">
        <v>33</v>
      </c>
      <c r="AX193" s="13" t="s">
        <v>79</v>
      </c>
      <c r="AY193" s="242" t="s">
        <v>133</v>
      </c>
    </row>
    <row r="194" s="2" customFormat="1" ht="16.5" customHeight="1">
      <c r="A194" s="39"/>
      <c r="B194" s="40"/>
      <c r="C194" s="213" t="s">
        <v>312</v>
      </c>
      <c r="D194" s="213" t="s">
        <v>135</v>
      </c>
      <c r="E194" s="214" t="s">
        <v>587</v>
      </c>
      <c r="F194" s="215" t="s">
        <v>588</v>
      </c>
      <c r="G194" s="216" t="s">
        <v>138</v>
      </c>
      <c r="H194" s="217">
        <v>27</v>
      </c>
      <c r="I194" s="218"/>
      <c r="J194" s="219">
        <f>ROUND(I194*H194,2)</f>
        <v>0</v>
      </c>
      <c r="K194" s="215" t="s">
        <v>139</v>
      </c>
      <c r="L194" s="45"/>
      <c r="M194" s="220" t="s">
        <v>19</v>
      </c>
      <c r="N194" s="221" t="s">
        <v>43</v>
      </c>
      <c r="O194" s="85"/>
      <c r="P194" s="222">
        <f>O194*H194</f>
        <v>0</v>
      </c>
      <c r="Q194" s="222">
        <v>0.084250000000000005</v>
      </c>
      <c r="R194" s="222">
        <f>Q194*H194</f>
        <v>2.27475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140</v>
      </c>
      <c r="AT194" s="224" t="s">
        <v>135</v>
      </c>
      <c r="AU194" s="224" t="s">
        <v>81</v>
      </c>
      <c r="AY194" s="18" t="s">
        <v>133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79</v>
      </c>
      <c r="BK194" s="225">
        <f>ROUND(I194*H194,2)</f>
        <v>0</v>
      </c>
      <c r="BL194" s="18" t="s">
        <v>140</v>
      </c>
      <c r="BM194" s="224" t="s">
        <v>589</v>
      </c>
    </row>
    <row r="195" s="2" customFormat="1">
      <c r="A195" s="39"/>
      <c r="B195" s="40"/>
      <c r="C195" s="41"/>
      <c r="D195" s="226" t="s">
        <v>142</v>
      </c>
      <c r="E195" s="41"/>
      <c r="F195" s="227" t="s">
        <v>590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142</v>
      </c>
      <c r="AU195" s="18" t="s">
        <v>81</v>
      </c>
    </row>
    <row r="196" s="2" customFormat="1">
      <c r="A196" s="39"/>
      <c r="B196" s="40"/>
      <c r="C196" s="41"/>
      <c r="D196" s="226" t="s">
        <v>144</v>
      </c>
      <c r="E196" s="41"/>
      <c r="F196" s="231" t="s">
        <v>342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144</v>
      </c>
      <c r="AU196" s="18" t="s">
        <v>81</v>
      </c>
    </row>
    <row r="197" s="13" customFormat="1">
      <c r="A197" s="13"/>
      <c r="B197" s="232"/>
      <c r="C197" s="233"/>
      <c r="D197" s="226" t="s">
        <v>146</v>
      </c>
      <c r="E197" s="234" t="s">
        <v>19</v>
      </c>
      <c r="F197" s="235" t="s">
        <v>591</v>
      </c>
      <c r="G197" s="233"/>
      <c r="H197" s="236">
        <v>27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146</v>
      </c>
      <c r="AU197" s="242" t="s">
        <v>81</v>
      </c>
      <c r="AV197" s="13" t="s">
        <v>81</v>
      </c>
      <c r="AW197" s="13" t="s">
        <v>33</v>
      </c>
      <c r="AX197" s="13" t="s">
        <v>79</v>
      </c>
      <c r="AY197" s="242" t="s">
        <v>133</v>
      </c>
    </row>
    <row r="198" s="2" customFormat="1" ht="16.5" customHeight="1">
      <c r="A198" s="39"/>
      <c r="B198" s="40"/>
      <c r="C198" s="254" t="s">
        <v>319</v>
      </c>
      <c r="D198" s="254" t="s">
        <v>250</v>
      </c>
      <c r="E198" s="255" t="s">
        <v>345</v>
      </c>
      <c r="F198" s="256" t="s">
        <v>346</v>
      </c>
      <c r="G198" s="257" t="s">
        <v>138</v>
      </c>
      <c r="H198" s="258">
        <v>20.699999999999999</v>
      </c>
      <c r="I198" s="259"/>
      <c r="J198" s="260">
        <f>ROUND(I198*H198,2)</f>
        <v>0</v>
      </c>
      <c r="K198" s="256" t="s">
        <v>139</v>
      </c>
      <c r="L198" s="261"/>
      <c r="M198" s="262" t="s">
        <v>19</v>
      </c>
      <c r="N198" s="263" t="s">
        <v>43</v>
      </c>
      <c r="O198" s="85"/>
      <c r="P198" s="222">
        <f>O198*H198</f>
        <v>0</v>
      </c>
      <c r="Q198" s="222">
        <v>0.13100000000000001</v>
      </c>
      <c r="R198" s="222">
        <f>Q198*H198</f>
        <v>2.7117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192</v>
      </c>
      <c r="AT198" s="224" t="s">
        <v>250</v>
      </c>
      <c r="AU198" s="224" t="s">
        <v>81</v>
      </c>
      <c r="AY198" s="18" t="s">
        <v>133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79</v>
      </c>
      <c r="BK198" s="225">
        <f>ROUND(I198*H198,2)</f>
        <v>0</v>
      </c>
      <c r="BL198" s="18" t="s">
        <v>140</v>
      </c>
      <c r="BM198" s="224" t="s">
        <v>592</v>
      </c>
    </row>
    <row r="199" s="2" customFormat="1">
      <c r="A199" s="39"/>
      <c r="B199" s="40"/>
      <c r="C199" s="41"/>
      <c r="D199" s="226" t="s">
        <v>142</v>
      </c>
      <c r="E199" s="41"/>
      <c r="F199" s="227" t="s">
        <v>346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142</v>
      </c>
      <c r="AU199" s="18" t="s">
        <v>81</v>
      </c>
    </row>
    <row r="200" s="13" customFormat="1">
      <c r="A200" s="13"/>
      <c r="B200" s="232"/>
      <c r="C200" s="233"/>
      <c r="D200" s="226" t="s">
        <v>146</v>
      </c>
      <c r="E200" s="234" t="s">
        <v>19</v>
      </c>
      <c r="F200" s="235" t="s">
        <v>593</v>
      </c>
      <c r="G200" s="233"/>
      <c r="H200" s="236">
        <v>20.699999999999999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146</v>
      </c>
      <c r="AU200" s="242" t="s">
        <v>81</v>
      </c>
      <c r="AV200" s="13" t="s">
        <v>81</v>
      </c>
      <c r="AW200" s="13" t="s">
        <v>33</v>
      </c>
      <c r="AX200" s="13" t="s">
        <v>79</v>
      </c>
      <c r="AY200" s="242" t="s">
        <v>133</v>
      </c>
    </row>
    <row r="201" s="2" customFormat="1" ht="16.5" customHeight="1">
      <c r="A201" s="39"/>
      <c r="B201" s="40"/>
      <c r="C201" s="254" t="s">
        <v>325</v>
      </c>
      <c r="D201" s="254" t="s">
        <v>250</v>
      </c>
      <c r="E201" s="255" t="s">
        <v>350</v>
      </c>
      <c r="F201" s="256" t="s">
        <v>351</v>
      </c>
      <c r="G201" s="257" t="s">
        <v>138</v>
      </c>
      <c r="H201" s="258">
        <v>1.1000000000000001</v>
      </c>
      <c r="I201" s="259"/>
      <c r="J201" s="260">
        <f>ROUND(I201*H201,2)</f>
        <v>0</v>
      </c>
      <c r="K201" s="256" t="s">
        <v>139</v>
      </c>
      <c r="L201" s="261"/>
      <c r="M201" s="262" t="s">
        <v>19</v>
      </c>
      <c r="N201" s="263" t="s">
        <v>43</v>
      </c>
      <c r="O201" s="85"/>
      <c r="P201" s="222">
        <f>O201*H201</f>
        <v>0</v>
      </c>
      <c r="Q201" s="222">
        <v>0.13100000000000001</v>
      </c>
      <c r="R201" s="222">
        <f>Q201*H201</f>
        <v>0.14410000000000001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192</v>
      </c>
      <c r="AT201" s="224" t="s">
        <v>250</v>
      </c>
      <c r="AU201" s="224" t="s">
        <v>81</v>
      </c>
      <c r="AY201" s="18" t="s">
        <v>133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79</v>
      </c>
      <c r="BK201" s="225">
        <f>ROUND(I201*H201,2)</f>
        <v>0</v>
      </c>
      <c r="BL201" s="18" t="s">
        <v>140</v>
      </c>
      <c r="BM201" s="224" t="s">
        <v>594</v>
      </c>
    </row>
    <row r="202" s="2" customFormat="1">
      <c r="A202" s="39"/>
      <c r="B202" s="40"/>
      <c r="C202" s="41"/>
      <c r="D202" s="226" t="s">
        <v>142</v>
      </c>
      <c r="E202" s="41"/>
      <c r="F202" s="227" t="s">
        <v>351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142</v>
      </c>
      <c r="AU202" s="18" t="s">
        <v>81</v>
      </c>
    </row>
    <row r="203" s="13" customFormat="1">
      <c r="A203" s="13"/>
      <c r="B203" s="232"/>
      <c r="C203" s="233"/>
      <c r="D203" s="226" t="s">
        <v>146</v>
      </c>
      <c r="E203" s="234" t="s">
        <v>19</v>
      </c>
      <c r="F203" s="235" t="s">
        <v>595</v>
      </c>
      <c r="G203" s="233"/>
      <c r="H203" s="236">
        <v>1.1000000000000001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146</v>
      </c>
      <c r="AU203" s="242" t="s">
        <v>81</v>
      </c>
      <c r="AV203" s="13" t="s">
        <v>81</v>
      </c>
      <c r="AW203" s="13" t="s">
        <v>33</v>
      </c>
      <c r="AX203" s="13" t="s">
        <v>79</v>
      </c>
      <c r="AY203" s="242" t="s">
        <v>133</v>
      </c>
    </row>
    <row r="204" s="2" customFormat="1" ht="16.5" customHeight="1">
      <c r="A204" s="39"/>
      <c r="B204" s="40"/>
      <c r="C204" s="254" t="s">
        <v>331</v>
      </c>
      <c r="D204" s="254" t="s">
        <v>250</v>
      </c>
      <c r="E204" s="255" t="s">
        <v>596</v>
      </c>
      <c r="F204" s="256" t="s">
        <v>597</v>
      </c>
      <c r="G204" s="257" t="s">
        <v>138</v>
      </c>
      <c r="H204" s="258">
        <v>5.2000000000000002</v>
      </c>
      <c r="I204" s="259"/>
      <c r="J204" s="260">
        <f>ROUND(I204*H204,2)</f>
        <v>0</v>
      </c>
      <c r="K204" s="256" t="s">
        <v>139</v>
      </c>
      <c r="L204" s="261"/>
      <c r="M204" s="262" t="s">
        <v>19</v>
      </c>
      <c r="N204" s="263" t="s">
        <v>43</v>
      </c>
      <c r="O204" s="85"/>
      <c r="P204" s="222">
        <f>O204*H204</f>
        <v>0</v>
      </c>
      <c r="Q204" s="222">
        <v>0.13100000000000001</v>
      </c>
      <c r="R204" s="222">
        <f>Q204*H204</f>
        <v>0.68120000000000003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192</v>
      </c>
      <c r="AT204" s="224" t="s">
        <v>250</v>
      </c>
      <c r="AU204" s="224" t="s">
        <v>81</v>
      </c>
      <c r="AY204" s="18" t="s">
        <v>133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140</v>
      </c>
      <c r="BM204" s="224" t="s">
        <v>598</v>
      </c>
    </row>
    <row r="205" s="2" customFormat="1">
      <c r="A205" s="39"/>
      <c r="B205" s="40"/>
      <c r="C205" s="41"/>
      <c r="D205" s="226" t="s">
        <v>142</v>
      </c>
      <c r="E205" s="41"/>
      <c r="F205" s="227" t="s">
        <v>597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142</v>
      </c>
      <c r="AU205" s="18" t="s">
        <v>81</v>
      </c>
    </row>
    <row r="206" s="13" customFormat="1">
      <c r="A206" s="13"/>
      <c r="B206" s="232"/>
      <c r="C206" s="233"/>
      <c r="D206" s="226" t="s">
        <v>146</v>
      </c>
      <c r="E206" s="234" t="s">
        <v>19</v>
      </c>
      <c r="F206" s="235" t="s">
        <v>599</v>
      </c>
      <c r="G206" s="233"/>
      <c r="H206" s="236">
        <v>5.2000000000000002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146</v>
      </c>
      <c r="AU206" s="242" t="s">
        <v>81</v>
      </c>
      <c r="AV206" s="13" t="s">
        <v>81</v>
      </c>
      <c r="AW206" s="13" t="s">
        <v>33</v>
      </c>
      <c r="AX206" s="13" t="s">
        <v>79</v>
      </c>
      <c r="AY206" s="242" t="s">
        <v>133</v>
      </c>
    </row>
    <row r="207" s="2" customFormat="1" ht="16.5" customHeight="1">
      <c r="A207" s="39"/>
      <c r="B207" s="40"/>
      <c r="C207" s="213" t="s">
        <v>337</v>
      </c>
      <c r="D207" s="213" t="s">
        <v>135</v>
      </c>
      <c r="E207" s="214" t="s">
        <v>372</v>
      </c>
      <c r="F207" s="215" t="s">
        <v>373</v>
      </c>
      <c r="G207" s="216" t="s">
        <v>187</v>
      </c>
      <c r="H207" s="217">
        <v>16.5</v>
      </c>
      <c r="I207" s="218"/>
      <c r="J207" s="219">
        <f>ROUND(I207*H207,2)</f>
        <v>0</v>
      </c>
      <c r="K207" s="215" t="s">
        <v>139</v>
      </c>
      <c r="L207" s="45"/>
      <c r="M207" s="220" t="s">
        <v>19</v>
      </c>
      <c r="N207" s="221" t="s">
        <v>43</v>
      </c>
      <c r="O207" s="85"/>
      <c r="P207" s="222">
        <f>O207*H207</f>
        <v>0</v>
      </c>
      <c r="Q207" s="222">
        <v>0.0035999999999999999</v>
      </c>
      <c r="R207" s="222">
        <f>Q207*H207</f>
        <v>0.059400000000000001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140</v>
      </c>
      <c r="AT207" s="224" t="s">
        <v>135</v>
      </c>
      <c r="AU207" s="224" t="s">
        <v>81</v>
      </c>
      <c r="AY207" s="18" t="s">
        <v>133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79</v>
      </c>
      <c r="BK207" s="225">
        <f>ROUND(I207*H207,2)</f>
        <v>0</v>
      </c>
      <c r="BL207" s="18" t="s">
        <v>140</v>
      </c>
      <c r="BM207" s="224" t="s">
        <v>600</v>
      </c>
    </row>
    <row r="208" s="2" customFormat="1">
      <c r="A208" s="39"/>
      <c r="B208" s="40"/>
      <c r="C208" s="41"/>
      <c r="D208" s="226" t="s">
        <v>142</v>
      </c>
      <c r="E208" s="41"/>
      <c r="F208" s="227" t="s">
        <v>375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142</v>
      </c>
      <c r="AU208" s="18" t="s">
        <v>81</v>
      </c>
    </row>
    <row r="209" s="2" customFormat="1">
      <c r="A209" s="39"/>
      <c r="B209" s="40"/>
      <c r="C209" s="41"/>
      <c r="D209" s="226" t="s">
        <v>144</v>
      </c>
      <c r="E209" s="41"/>
      <c r="F209" s="231" t="s">
        <v>376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144</v>
      </c>
      <c r="AU209" s="18" t="s">
        <v>81</v>
      </c>
    </row>
    <row r="210" s="13" customFormat="1">
      <c r="A210" s="13"/>
      <c r="B210" s="232"/>
      <c r="C210" s="233"/>
      <c r="D210" s="226" t="s">
        <v>146</v>
      </c>
      <c r="E210" s="234" t="s">
        <v>19</v>
      </c>
      <c r="F210" s="235" t="s">
        <v>601</v>
      </c>
      <c r="G210" s="233"/>
      <c r="H210" s="236">
        <v>16.5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146</v>
      </c>
      <c r="AU210" s="242" t="s">
        <v>81</v>
      </c>
      <c r="AV210" s="13" t="s">
        <v>81</v>
      </c>
      <c r="AW210" s="13" t="s">
        <v>33</v>
      </c>
      <c r="AX210" s="13" t="s">
        <v>79</v>
      </c>
      <c r="AY210" s="242" t="s">
        <v>133</v>
      </c>
    </row>
    <row r="211" s="12" customFormat="1" ht="22.8" customHeight="1">
      <c r="A211" s="12"/>
      <c r="B211" s="197"/>
      <c r="C211" s="198"/>
      <c r="D211" s="199" t="s">
        <v>71</v>
      </c>
      <c r="E211" s="211" t="s">
        <v>192</v>
      </c>
      <c r="F211" s="211" t="s">
        <v>378</v>
      </c>
      <c r="G211" s="198"/>
      <c r="H211" s="198"/>
      <c r="I211" s="201"/>
      <c r="J211" s="212">
        <f>BK211</f>
        <v>0</v>
      </c>
      <c r="K211" s="198"/>
      <c r="L211" s="203"/>
      <c r="M211" s="204"/>
      <c r="N211" s="205"/>
      <c r="O211" s="205"/>
      <c r="P211" s="206">
        <f>SUM(P212:P233)</f>
        <v>0</v>
      </c>
      <c r="Q211" s="205"/>
      <c r="R211" s="206">
        <f>SUM(R212:R233)</f>
        <v>0.61255999999999999</v>
      </c>
      <c r="S211" s="205"/>
      <c r="T211" s="207">
        <f>SUM(T212:T233)</f>
        <v>0.10000000000000001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8" t="s">
        <v>79</v>
      </c>
      <c r="AT211" s="209" t="s">
        <v>71</v>
      </c>
      <c r="AU211" s="209" t="s">
        <v>79</v>
      </c>
      <c r="AY211" s="208" t="s">
        <v>133</v>
      </c>
      <c r="BK211" s="210">
        <f>SUM(BK212:BK233)</f>
        <v>0</v>
      </c>
    </row>
    <row r="212" s="2" customFormat="1" ht="16.5" customHeight="1">
      <c r="A212" s="39"/>
      <c r="B212" s="40"/>
      <c r="C212" s="213" t="s">
        <v>344</v>
      </c>
      <c r="D212" s="213" t="s">
        <v>135</v>
      </c>
      <c r="E212" s="214" t="s">
        <v>380</v>
      </c>
      <c r="F212" s="215" t="s">
        <v>381</v>
      </c>
      <c r="G212" s="216" t="s">
        <v>187</v>
      </c>
      <c r="H212" s="217">
        <v>1.5</v>
      </c>
      <c r="I212" s="218"/>
      <c r="J212" s="219">
        <f>ROUND(I212*H212,2)</f>
        <v>0</v>
      </c>
      <c r="K212" s="215" t="s">
        <v>139</v>
      </c>
      <c r="L212" s="45"/>
      <c r="M212" s="220" t="s">
        <v>19</v>
      </c>
      <c r="N212" s="221" t="s">
        <v>43</v>
      </c>
      <c r="O212" s="85"/>
      <c r="P212" s="222">
        <f>O212*H212</f>
        <v>0</v>
      </c>
      <c r="Q212" s="222">
        <v>0.00248</v>
      </c>
      <c r="R212" s="222">
        <f>Q212*H212</f>
        <v>0.0037200000000000002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140</v>
      </c>
      <c r="AT212" s="224" t="s">
        <v>135</v>
      </c>
      <c r="AU212" s="224" t="s">
        <v>81</v>
      </c>
      <c r="AY212" s="18" t="s">
        <v>133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79</v>
      </c>
      <c r="BK212" s="225">
        <f>ROUND(I212*H212,2)</f>
        <v>0</v>
      </c>
      <c r="BL212" s="18" t="s">
        <v>140</v>
      </c>
      <c r="BM212" s="224" t="s">
        <v>602</v>
      </c>
    </row>
    <row r="213" s="2" customFormat="1">
      <c r="A213" s="39"/>
      <c r="B213" s="40"/>
      <c r="C213" s="41"/>
      <c r="D213" s="226" t="s">
        <v>142</v>
      </c>
      <c r="E213" s="41"/>
      <c r="F213" s="227" t="s">
        <v>383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142</v>
      </c>
      <c r="AU213" s="18" t="s">
        <v>81</v>
      </c>
    </row>
    <row r="214" s="2" customFormat="1">
      <c r="A214" s="39"/>
      <c r="B214" s="40"/>
      <c r="C214" s="41"/>
      <c r="D214" s="226" t="s">
        <v>144</v>
      </c>
      <c r="E214" s="41"/>
      <c r="F214" s="231" t="s">
        <v>384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144</v>
      </c>
      <c r="AU214" s="18" t="s">
        <v>81</v>
      </c>
    </row>
    <row r="215" s="13" customFormat="1">
      <c r="A215" s="13"/>
      <c r="B215" s="232"/>
      <c r="C215" s="233"/>
      <c r="D215" s="226" t="s">
        <v>146</v>
      </c>
      <c r="E215" s="234" t="s">
        <v>19</v>
      </c>
      <c r="F215" s="235" t="s">
        <v>603</v>
      </c>
      <c r="G215" s="233"/>
      <c r="H215" s="236">
        <v>1.5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146</v>
      </c>
      <c r="AU215" s="242" t="s">
        <v>81</v>
      </c>
      <c r="AV215" s="13" t="s">
        <v>81</v>
      </c>
      <c r="AW215" s="13" t="s">
        <v>33</v>
      </c>
      <c r="AX215" s="13" t="s">
        <v>79</v>
      </c>
      <c r="AY215" s="242" t="s">
        <v>133</v>
      </c>
    </row>
    <row r="216" s="2" customFormat="1" ht="16.5" customHeight="1">
      <c r="A216" s="39"/>
      <c r="B216" s="40"/>
      <c r="C216" s="213" t="s">
        <v>349</v>
      </c>
      <c r="D216" s="213" t="s">
        <v>135</v>
      </c>
      <c r="E216" s="214" t="s">
        <v>387</v>
      </c>
      <c r="F216" s="215" t="s">
        <v>388</v>
      </c>
      <c r="G216" s="216" t="s">
        <v>389</v>
      </c>
      <c r="H216" s="217">
        <v>1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43</v>
      </c>
      <c r="O216" s="85"/>
      <c r="P216" s="222">
        <f>O216*H216</f>
        <v>0</v>
      </c>
      <c r="Q216" s="222">
        <v>0.34089999999999998</v>
      </c>
      <c r="R216" s="222">
        <f>Q216*H216</f>
        <v>0.34089999999999998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140</v>
      </c>
      <c r="AT216" s="224" t="s">
        <v>135</v>
      </c>
      <c r="AU216" s="224" t="s">
        <v>81</v>
      </c>
      <c r="AY216" s="18" t="s">
        <v>133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79</v>
      </c>
      <c r="BK216" s="225">
        <f>ROUND(I216*H216,2)</f>
        <v>0</v>
      </c>
      <c r="BL216" s="18" t="s">
        <v>140</v>
      </c>
      <c r="BM216" s="224" t="s">
        <v>604</v>
      </c>
    </row>
    <row r="217" s="2" customFormat="1">
      <c r="A217" s="39"/>
      <c r="B217" s="40"/>
      <c r="C217" s="41"/>
      <c r="D217" s="226" t="s">
        <v>142</v>
      </c>
      <c r="E217" s="41"/>
      <c r="F217" s="227" t="s">
        <v>388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142</v>
      </c>
      <c r="AU217" s="18" t="s">
        <v>81</v>
      </c>
    </row>
    <row r="218" s="2" customFormat="1">
      <c r="A218" s="39"/>
      <c r="B218" s="40"/>
      <c r="C218" s="41"/>
      <c r="D218" s="226" t="s">
        <v>144</v>
      </c>
      <c r="E218" s="41"/>
      <c r="F218" s="231" t="s">
        <v>391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81</v>
      </c>
    </row>
    <row r="219" s="13" customFormat="1">
      <c r="A219" s="13"/>
      <c r="B219" s="232"/>
      <c r="C219" s="233"/>
      <c r="D219" s="226" t="s">
        <v>146</v>
      </c>
      <c r="E219" s="234" t="s">
        <v>19</v>
      </c>
      <c r="F219" s="235" t="s">
        <v>605</v>
      </c>
      <c r="G219" s="233"/>
      <c r="H219" s="236">
        <v>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146</v>
      </c>
      <c r="AU219" s="242" t="s">
        <v>81</v>
      </c>
      <c r="AV219" s="13" t="s">
        <v>81</v>
      </c>
      <c r="AW219" s="13" t="s">
        <v>33</v>
      </c>
      <c r="AX219" s="13" t="s">
        <v>79</v>
      </c>
      <c r="AY219" s="242" t="s">
        <v>133</v>
      </c>
    </row>
    <row r="220" s="2" customFormat="1" ht="16.5" customHeight="1">
      <c r="A220" s="39"/>
      <c r="B220" s="40"/>
      <c r="C220" s="213" t="s">
        <v>354</v>
      </c>
      <c r="D220" s="213" t="s">
        <v>135</v>
      </c>
      <c r="E220" s="214" t="s">
        <v>394</v>
      </c>
      <c r="F220" s="215" t="s">
        <v>395</v>
      </c>
      <c r="G220" s="216" t="s">
        <v>389</v>
      </c>
      <c r="H220" s="217">
        <v>1</v>
      </c>
      <c r="I220" s="218"/>
      <c r="J220" s="219">
        <f>ROUND(I220*H220,2)</f>
        <v>0</v>
      </c>
      <c r="K220" s="215" t="s">
        <v>19</v>
      </c>
      <c r="L220" s="45"/>
      <c r="M220" s="220" t="s">
        <v>19</v>
      </c>
      <c r="N220" s="221" t="s">
        <v>43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140</v>
      </c>
      <c r="AT220" s="224" t="s">
        <v>135</v>
      </c>
      <c r="AU220" s="224" t="s">
        <v>81</v>
      </c>
      <c r="AY220" s="18" t="s">
        <v>133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79</v>
      </c>
      <c r="BK220" s="225">
        <f>ROUND(I220*H220,2)</f>
        <v>0</v>
      </c>
      <c r="BL220" s="18" t="s">
        <v>140</v>
      </c>
      <c r="BM220" s="224" t="s">
        <v>606</v>
      </c>
    </row>
    <row r="221" s="2" customFormat="1">
      <c r="A221" s="39"/>
      <c r="B221" s="40"/>
      <c r="C221" s="41"/>
      <c r="D221" s="226" t="s">
        <v>142</v>
      </c>
      <c r="E221" s="41"/>
      <c r="F221" s="227" t="s">
        <v>397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142</v>
      </c>
      <c r="AU221" s="18" t="s">
        <v>81</v>
      </c>
    </row>
    <row r="222" s="2" customFormat="1">
      <c r="A222" s="39"/>
      <c r="B222" s="40"/>
      <c r="C222" s="41"/>
      <c r="D222" s="226" t="s">
        <v>398</v>
      </c>
      <c r="E222" s="41"/>
      <c r="F222" s="231" t="s">
        <v>399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398</v>
      </c>
      <c r="AU222" s="18" t="s">
        <v>81</v>
      </c>
    </row>
    <row r="223" s="13" customFormat="1">
      <c r="A223" s="13"/>
      <c r="B223" s="232"/>
      <c r="C223" s="233"/>
      <c r="D223" s="226" t="s">
        <v>146</v>
      </c>
      <c r="E223" s="234" t="s">
        <v>19</v>
      </c>
      <c r="F223" s="235" t="s">
        <v>607</v>
      </c>
      <c r="G223" s="233"/>
      <c r="H223" s="236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146</v>
      </c>
      <c r="AU223" s="242" t="s">
        <v>81</v>
      </c>
      <c r="AV223" s="13" t="s">
        <v>81</v>
      </c>
      <c r="AW223" s="13" t="s">
        <v>33</v>
      </c>
      <c r="AX223" s="13" t="s">
        <v>79</v>
      </c>
      <c r="AY223" s="242" t="s">
        <v>133</v>
      </c>
    </row>
    <row r="224" s="2" customFormat="1" ht="16.5" customHeight="1">
      <c r="A224" s="39"/>
      <c r="B224" s="40"/>
      <c r="C224" s="213" t="s">
        <v>361</v>
      </c>
      <c r="D224" s="213" t="s">
        <v>135</v>
      </c>
      <c r="E224" s="214" t="s">
        <v>402</v>
      </c>
      <c r="F224" s="215" t="s">
        <v>403</v>
      </c>
      <c r="G224" s="216" t="s">
        <v>389</v>
      </c>
      <c r="H224" s="217">
        <v>1</v>
      </c>
      <c r="I224" s="218"/>
      <c r="J224" s="219">
        <f>ROUND(I224*H224,2)</f>
        <v>0</v>
      </c>
      <c r="K224" s="215" t="s">
        <v>139</v>
      </c>
      <c r="L224" s="45"/>
      <c r="M224" s="220" t="s">
        <v>19</v>
      </c>
      <c r="N224" s="221" t="s">
        <v>43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0.10000000000000001</v>
      </c>
      <c r="T224" s="223">
        <f>S224*H224</f>
        <v>0.10000000000000001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140</v>
      </c>
      <c r="AT224" s="224" t="s">
        <v>135</v>
      </c>
      <c r="AU224" s="224" t="s">
        <v>81</v>
      </c>
      <c r="AY224" s="18" t="s">
        <v>133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79</v>
      </c>
      <c r="BK224" s="225">
        <f>ROUND(I224*H224,2)</f>
        <v>0</v>
      </c>
      <c r="BL224" s="18" t="s">
        <v>140</v>
      </c>
      <c r="BM224" s="224" t="s">
        <v>608</v>
      </c>
    </row>
    <row r="225" s="2" customFormat="1">
      <c r="A225" s="39"/>
      <c r="B225" s="40"/>
      <c r="C225" s="41"/>
      <c r="D225" s="226" t="s">
        <v>142</v>
      </c>
      <c r="E225" s="41"/>
      <c r="F225" s="227" t="s">
        <v>405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142</v>
      </c>
      <c r="AU225" s="18" t="s">
        <v>81</v>
      </c>
    </row>
    <row r="226" s="13" customFormat="1">
      <c r="A226" s="13"/>
      <c r="B226" s="232"/>
      <c r="C226" s="233"/>
      <c r="D226" s="226" t="s">
        <v>146</v>
      </c>
      <c r="E226" s="234" t="s">
        <v>19</v>
      </c>
      <c r="F226" s="235" t="s">
        <v>607</v>
      </c>
      <c r="G226" s="233"/>
      <c r="H226" s="236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146</v>
      </c>
      <c r="AU226" s="242" t="s">
        <v>81</v>
      </c>
      <c r="AV226" s="13" t="s">
        <v>81</v>
      </c>
      <c r="AW226" s="13" t="s">
        <v>33</v>
      </c>
      <c r="AX226" s="13" t="s">
        <v>79</v>
      </c>
      <c r="AY226" s="242" t="s">
        <v>133</v>
      </c>
    </row>
    <row r="227" s="2" customFormat="1" ht="16.5" customHeight="1">
      <c r="A227" s="39"/>
      <c r="B227" s="40"/>
      <c r="C227" s="213" t="s">
        <v>366</v>
      </c>
      <c r="D227" s="213" t="s">
        <v>135</v>
      </c>
      <c r="E227" s="214" t="s">
        <v>407</v>
      </c>
      <c r="F227" s="215" t="s">
        <v>408</v>
      </c>
      <c r="G227" s="216" t="s">
        <v>389</v>
      </c>
      <c r="H227" s="217">
        <v>1</v>
      </c>
      <c r="I227" s="218"/>
      <c r="J227" s="219">
        <f>ROUND(I227*H227,2)</f>
        <v>0</v>
      </c>
      <c r="K227" s="215" t="s">
        <v>139</v>
      </c>
      <c r="L227" s="45"/>
      <c r="M227" s="220" t="s">
        <v>19</v>
      </c>
      <c r="N227" s="221" t="s">
        <v>43</v>
      </c>
      <c r="O227" s="85"/>
      <c r="P227" s="222">
        <f>O227*H227</f>
        <v>0</v>
      </c>
      <c r="Q227" s="222">
        <v>0.21734000000000001</v>
      </c>
      <c r="R227" s="222">
        <f>Q227*H227</f>
        <v>0.21734000000000001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140</v>
      </c>
      <c r="AT227" s="224" t="s">
        <v>135</v>
      </c>
      <c r="AU227" s="224" t="s">
        <v>81</v>
      </c>
      <c r="AY227" s="18" t="s">
        <v>133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79</v>
      </c>
      <c r="BK227" s="225">
        <f>ROUND(I227*H227,2)</f>
        <v>0</v>
      </c>
      <c r="BL227" s="18" t="s">
        <v>140</v>
      </c>
      <c r="BM227" s="224" t="s">
        <v>609</v>
      </c>
    </row>
    <row r="228" s="2" customFormat="1">
      <c r="A228" s="39"/>
      <c r="B228" s="40"/>
      <c r="C228" s="41"/>
      <c r="D228" s="226" t="s">
        <v>142</v>
      </c>
      <c r="E228" s="41"/>
      <c r="F228" s="227" t="s">
        <v>408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142</v>
      </c>
      <c r="AU228" s="18" t="s">
        <v>81</v>
      </c>
    </row>
    <row r="229" s="2" customFormat="1">
      <c r="A229" s="39"/>
      <c r="B229" s="40"/>
      <c r="C229" s="41"/>
      <c r="D229" s="226" t="s">
        <v>144</v>
      </c>
      <c r="E229" s="41"/>
      <c r="F229" s="231" t="s">
        <v>410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144</v>
      </c>
      <c r="AU229" s="18" t="s">
        <v>81</v>
      </c>
    </row>
    <row r="230" s="13" customFormat="1">
      <c r="A230" s="13"/>
      <c r="B230" s="232"/>
      <c r="C230" s="233"/>
      <c r="D230" s="226" t="s">
        <v>146</v>
      </c>
      <c r="E230" s="234" t="s">
        <v>19</v>
      </c>
      <c r="F230" s="235" t="s">
        <v>605</v>
      </c>
      <c r="G230" s="233"/>
      <c r="H230" s="236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146</v>
      </c>
      <c r="AU230" s="242" t="s">
        <v>81</v>
      </c>
      <c r="AV230" s="13" t="s">
        <v>81</v>
      </c>
      <c r="AW230" s="13" t="s">
        <v>33</v>
      </c>
      <c r="AX230" s="13" t="s">
        <v>79</v>
      </c>
      <c r="AY230" s="242" t="s">
        <v>133</v>
      </c>
    </row>
    <row r="231" s="2" customFormat="1" ht="16.5" customHeight="1">
      <c r="A231" s="39"/>
      <c r="B231" s="40"/>
      <c r="C231" s="254" t="s">
        <v>371</v>
      </c>
      <c r="D231" s="254" t="s">
        <v>250</v>
      </c>
      <c r="E231" s="255" t="s">
        <v>412</v>
      </c>
      <c r="F231" s="256" t="s">
        <v>413</v>
      </c>
      <c r="G231" s="257" t="s">
        <v>389</v>
      </c>
      <c r="H231" s="258">
        <v>1</v>
      </c>
      <c r="I231" s="259"/>
      <c r="J231" s="260">
        <f>ROUND(I231*H231,2)</f>
        <v>0</v>
      </c>
      <c r="K231" s="256" t="s">
        <v>139</v>
      </c>
      <c r="L231" s="261"/>
      <c r="M231" s="262" t="s">
        <v>19</v>
      </c>
      <c r="N231" s="263" t="s">
        <v>43</v>
      </c>
      <c r="O231" s="85"/>
      <c r="P231" s="222">
        <f>O231*H231</f>
        <v>0</v>
      </c>
      <c r="Q231" s="222">
        <v>0.050599999999999999</v>
      </c>
      <c r="R231" s="222">
        <f>Q231*H231</f>
        <v>0.050599999999999999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192</v>
      </c>
      <c r="AT231" s="224" t="s">
        <v>250</v>
      </c>
      <c r="AU231" s="224" t="s">
        <v>81</v>
      </c>
      <c r="AY231" s="18" t="s">
        <v>133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79</v>
      </c>
      <c r="BK231" s="225">
        <f>ROUND(I231*H231,2)</f>
        <v>0</v>
      </c>
      <c r="BL231" s="18" t="s">
        <v>140</v>
      </c>
      <c r="BM231" s="224" t="s">
        <v>610</v>
      </c>
    </row>
    <row r="232" s="2" customFormat="1">
      <c r="A232" s="39"/>
      <c r="B232" s="40"/>
      <c r="C232" s="41"/>
      <c r="D232" s="226" t="s">
        <v>142</v>
      </c>
      <c r="E232" s="41"/>
      <c r="F232" s="227" t="s">
        <v>413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142</v>
      </c>
      <c r="AU232" s="18" t="s">
        <v>81</v>
      </c>
    </row>
    <row r="233" s="13" customFormat="1">
      <c r="A233" s="13"/>
      <c r="B233" s="232"/>
      <c r="C233" s="233"/>
      <c r="D233" s="226" t="s">
        <v>146</v>
      </c>
      <c r="E233" s="234" t="s">
        <v>19</v>
      </c>
      <c r="F233" s="235" t="s">
        <v>79</v>
      </c>
      <c r="G233" s="233"/>
      <c r="H233" s="236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146</v>
      </c>
      <c r="AU233" s="242" t="s">
        <v>81</v>
      </c>
      <c r="AV233" s="13" t="s">
        <v>81</v>
      </c>
      <c r="AW233" s="13" t="s">
        <v>33</v>
      </c>
      <c r="AX233" s="13" t="s">
        <v>79</v>
      </c>
      <c r="AY233" s="242" t="s">
        <v>133</v>
      </c>
    </row>
    <row r="234" s="12" customFormat="1" ht="22.8" customHeight="1">
      <c r="A234" s="12"/>
      <c r="B234" s="197"/>
      <c r="C234" s="198"/>
      <c r="D234" s="199" t="s">
        <v>71</v>
      </c>
      <c r="E234" s="211" t="s">
        <v>198</v>
      </c>
      <c r="F234" s="211" t="s">
        <v>415</v>
      </c>
      <c r="G234" s="198"/>
      <c r="H234" s="198"/>
      <c r="I234" s="201"/>
      <c r="J234" s="212">
        <f>BK234</f>
        <v>0</v>
      </c>
      <c r="K234" s="198"/>
      <c r="L234" s="203"/>
      <c r="M234" s="204"/>
      <c r="N234" s="205"/>
      <c r="O234" s="205"/>
      <c r="P234" s="206">
        <f>SUM(P235:P286)</f>
        <v>0</v>
      </c>
      <c r="Q234" s="205"/>
      <c r="R234" s="206">
        <f>SUM(R235:R286)</f>
        <v>10.994789820000001</v>
      </c>
      <c r="S234" s="205"/>
      <c r="T234" s="207">
        <f>SUM(T235:T286)</f>
        <v>0.082000000000000003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8" t="s">
        <v>79</v>
      </c>
      <c r="AT234" s="209" t="s">
        <v>71</v>
      </c>
      <c r="AU234" s="209" t="s">
        <v>79</v>
      </c>
      <c r="AY234" s="208" t="s">
        <v>133</v>
      </c>
      <c r="BK234" s="210">
        <f>SUM(BK235:BK286)</f>
        <v>0</v>
      </c>
    </row>
    <row r="235" s="2" customFormat="1" ht="16.5" customHeight="1">
      <c r="A235" s="39"/>
      <c r="B235" s="40"/>
      <c r="C235" s="213" t="s">
        <v>379</v>
      </c>
      <c r="D235" s="213" t="s">
        <v>135</v>
      </c>
      <c r="E235" s="214" t="s">
        <v>611</v>
      </c>
      <c r="F235" s="215" t="s">
        <v>612</v>
      </c>
      <c r="G235" s="216" t="s">
        <v>389</v>
      </c>
      <c r="H235" s="217">
        <v>1</v>
      </c>
      <c r="I235" s="218"/>
      <c r="J235" s="219">
        <f>ROUND(I235*H235,2)</f>
        <v>0</v>
      </c>
      <c r="K235" s="215" t="s">
        <v>139</v>
      </c>
      <c r="L235" s="45"/>
      <c r="M235" s="220" t="s">
        <v>19</v>
      </c>
      <c r="N235" s="221" t="s">
        <v>43</v>
      </c>
      <c r="O235" s="85"/>
      <c r="P235" s="222">
        <f>O235*H235</f>
        <v>0</v>
      </c>
      <c r="Q235" s="222">
        <v>0.11241</v>
      </c>
      <c r="R235" s="222">
        <f>Q235*H235</f>
        <v>0.11241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140</v>
      </c>
      <c r="AT235" s="224" t="s">
        <v>135</v>
      </c>
      <c r="AU235" s="224" t="s">
        <v>81</v>
      </c>
      <c r="AY235" s="18" t="s">
        <v>133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140</v>
      </c>
      <c r="BM235" s="224" t="s">
        <v>613</v>
      </c>
    </row>
    <row r="236" s="2" customFormat="1">
      <c r="A236" s="39"/>
      <c r="B236" s="40"/>
      <c r="C236" s="41"/>
      <c r="D236" s="226" t="s">
        <v>142</v>
      </c>
      <c r="E236" s="41"/>
      <c r="F236" s="227" t="s">
        <v>614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142</v>
      </c>
      <c r="AU236" s="18" t="s">
        <v>81</v>
      </c>
    </row>
    <row r="237" s="2" customFormat="1">
      <c r="A237" s="39"/>
      <c r="B237" s="40"/>
      <c r="C237" s="41"/>
      <c r="D237" s="226" t="s">
        <v>144</v>
      </c>
      <c r="E237" s="41"/>
      <c r="F237" s="231" t="s">
        <v>615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144</v>
      </c>
      <c r="AU237" s="18" t="s">
        <v>81</v>
      </c>
    </row>
    <row r="238" s="13" customFormat="1">
      <c r="A238" s="13"/>
      <c r="B238" s="232"/>
      <c r="C238" s="233"/>
      <c r="D238" s="226" t="s">
        <v>146</v>
      </c>
      <c r="E238" s="234" t="s">
        <v>19</v>
      </c>
      <c r="F238" s="235" t="s">
        <v>616</v>
      </c>
      <c r="G238" s="233"/>
      <c r="H238" s="236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146</v>
      </c>
      <c r="AU238" s="242" t="s">
        <v>81</v>
      </c>
      <c r="AV238" s="13" t="s">
        <v>81</v>
      </c>
      <c r="AW238" s="13" t="s">
        <v>33</v>
      </c>
      <c r="AX238" s="13" t="s">
        <v>79</v>
      </c>
      <c r="AY238" s="242" t="s">
        <v>133</v>
      </c>
    </row>
    <row r="239" s="2" customFormat="1" ht="16.5" customHeight="1">
      <c r="A239" s="39"/>
      <c r="B239" s="40"/>
      <c r="C239" s="254" t="s">
        <v>386</v>
      </c>
      <c r="D239" s="254" t="s">
        <v>250</v>
      </c>
      <c r="E239" s="255" t="s">
        <v>617</v>
      </c>
      <c r="F239" s="256" t="s">
        <v>618</v>
      </c>
      <c r="G239" s="257" t="s">
        <v>389</v>
      </c>
      <c r="H239" s="258">
        <v>1</v>
      </c>
      <c r="I239" s="259"/>
      <c r="J239" s="260">
        <f>ROUND(I239*H239,2)</f>
        <v>0</v>
      </c>
      <c r="K239" s="256" t="s">
        <v>139</v>
      </c>
      <c r="L239" s="261"/>
      <c r="M239" s="262" t="s">
        <v>19</v>
      </c>
      <c r="N239" s="263" t="s">
        <v>43</v>
      </c>
      <c r="O239" s="85"/>
      <c r="P239" s="222">
        <f>O239*H239</f>
        <v>0</v>
      </c>
      <c r="Q239" s="222">
        <v>0.0030000000000000001</v>
      </c>
      <c r="R239" s="222">
        <f>Q239*H239</f>
        <v>0.0030000000000000001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192</v>
      </c>
      <c r="AT239" s="224" t="s">
        <v>250</v>
      </c>
      <c r="AU239" s="224" t="s">
        <v>81</v>
      </c>
      <c r="AY239" s="18" t="s">
        <v>133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140</v>
      </c>
      <c r="BM239" s="224" t="s">
        <v>619</v>
      </c>
    </row>
    <row r="240" s="2" customFormat="1">
      <c r="A240" s="39"/>
      <c r="B240" s="40"/>
      <c r="C240" s="41"/>
      <c r="D240" s="226" t="s">
        <v>142</v>
      </c>
      <c r="E240" s="41"/>
      <c r="F240" s="227" t="s">
        <v>618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142</v>
      </c>
      <c r="AU240" s="18" t="s">
        <v>81</v>
      </c>
    </row>
    <row r="241" s="13" customFormat="1">
      <c r="A241" s="13"/>
      <c r="B241" s="232"/>
      <c r="C241" s="233"/>
      <c r="D241" s="226" t="s">
        <v>146</v>
      </c>
      <c r="E241" s="234" t="s">
        <v>19</v>
      </c>
      <c r="F241" s="235" t="s">
        <v>79</v>
      </c>
      <c r="G241" s="233"/>
      <c r="H241" s="236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146</v>
      </c>
      <c r="AU241" s="242" t="s">
        <v>81</v>
      </c>
      <c r="AV241" s="13" t="s">
        <v>81</v>
      </c>
      <c r="AW241" s="13" t="s">
        <v>33</v>
      </c>
      <c r="AX241" s="13" t="s">
        <v>79</v>
      </c>
      <c r="AY241" s="242" t="s">
        <v>133</v>
      </c>
    </row>
    <row r="242" s="2" customFormat="1" ht="16.5" customHeight="1">
      <c r="A242" s="39"/>
      <c r="B242" s="40"/>
      <c r="C242" s="213" t="s">
        <v>393</v>
      </c>
      <c r="D242" s="213" t="s">
        <v>135</v>
      </c>
      <c r="E242" s="214" t="s">
        <v>620</v>
      </c>
      <c r="F242" s="215" t="s">
        <v>621</v>
      </c>
      <c r="G242" s="216" t="s">
        <v>138</v>
      </c>
      <c r="H242" s="217">
        <v>10</v>
      </c>
      <c r="I242" s="218"/>
      <c r="J242" s="219">
        <f>ROUND(I242*H242,2)</f>
        <v>0</v>
      </c>
      <c r="K242" s="215" t="s">
        <v>139</v>
      </c>
      <c r="L242" s="45"/>
      <c r="M242" s="220" t="s">
        <v>19</v>
      </c>
      <c r="N242" s="221" t="s">
        <v>43</v>
      </c>
      <c r="O242" s="85"/>
      <c r="P242" s="222">
        <f>O242*H242</f>
        <v>0</v>
      </c>
      <c r="Q242" s="222">
        <v>0.00084999999999999995</v>
      </c>
      <c r="R242" s="222">
        <f>Q242*H242</f>
        <v>0.0084999999999999989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140</v>
      </c>
      <c r="AT242" s="224" t="s">
        <v>135</v>
      </c>
      <c r="AU242" s="224" t="s">
        <v>81</v>
      </c>
      <c r="AY242" s="18" t="s">
        <v>133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79</v>
      </c>
      <c r="BK242" s="225">
        <f>ROUND(I242*H242,2)</f>
        <v>0</v>
      </c>
      <c r="BL242" s="18" t="s">
        <v>140</v>
      </c>
      <c r="BM242" s="224" t="s">
        <v>622</v>
      </c>
    </row>
    <row r="243" s="2" customFormat="1">
      <c r="A243" s="39"/>
      <c r="B243" s="40"/>
      <c r="C243" s="41"/>
      <c r="D243" s="226" t="s">
        <v>142</v>
      </c>
      <c r="E243" s="41"/>
      <c r="F243" s="227" t="s">
        <v>623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142</v>
      </c>
      <c r="AU243" s="18" t="s">
        <v>81</v>
      </c>
    </row>
    <row r="244" s="2" customFormat="1">
      <c r="A244" s="39"/>
      <c r="B244" s="40"/>
      <c r="C244" s="41"/>
      <c r="D244" s="226" t="s">
        <v>144</v>
      </c>
      <c r="E244" s="41"/>
      <c r="F244" s="231" t="s">
        <v>624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144</v>
      </c>
      <c r="AU244" s="18" t="s">
        <v>81</v>
      </c>
    </row>
    <row r="245" s="13" customFormat="1">
      <c r="A245" s="13"/>
      <c r="B245" s="232"/>
      <c r="C245" s="233"/>
      <c r="D245" s="226" t="s">
        <v>146</v>
      </c>
      <c r="E245" s="234" t="s">
        <v>19</v>
      </c>
      <c r="F245" s="235" t="s">
        <v>625</v>
      </c>
      <c r="G245" s="233"/>
      <c r="H245" s="236">
        <v>10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146</v>
      </c>
      <c r="AU245" s="242" t="s">
        <v>81</v>
      </c>
      <c r="AV245" s="13" t="s">
        <v>81</v>
      </c>
      <c r="AW245" s="13" t="s">
        <v>33</v>
      </c>
      <c r="AX245" s="13" t="s">
        <v>79</v>
      </c>
      <c r="AY245" s="242" t="s">
        <v>133</v>
      </c>
    </row>
    <row r="246" s="2" customFormat="1" ht="16.5" customHeight="1">
      <c r="A246" s="39"/>
      <c r="B246" s="40"/>
      <c r="C246" s="213" t="s">
        <v>401</v>
      </c>
      <c r="D246" s="213" t="s">
        <v>135</v>
      </c>
      <c r="E246" s="214" t="s">
        <v>626</v>
      </c>
      <c r="F246" s="215" t="s">
        <v>627</v>
      </c>
      <c r="G246" s="216" t="s">
        <v>138</v>
      </c>
      <c r="H246" s="217">
        <v>10</v>
      </c>
      <c r="I246" s="218"/>
      <c r="J246" s="219">
        <f>ROUND(I246*H246,2)</f>
        <v>0</v>
      </c>
      <c r="K246" s="215" t="s">
        <v>139</v>
      </c>
      <c r="L246" s="45"/>
      <c r="M246" s="220" t="s">
        <v>19</v>
      </c>
      <c r="N246" s="221" t="s">
        <v>43</v>
      </c>
      <c r="O246" s="85"/>
      <c r="P246" s="222">
        <f>O246*H246</f>
        <v>0</v>
      </c>
      <c r="Q246" s="222">
        <v>1.0000000000000001E-05</v>
      </c>
      <c r="R246" s="222">
        <f>Q246*H246</f>
        <v>0.00010000000000000001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140</v>
      </c>
      <c r="AT246" s="224" t="s">
        <v>135</v>
      </c>
      <c r="AU246" s="224" t="s">
        <v>81</v>
      </c>
      <c r="AY246" s="18" t="s">
        <v>133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140</v>
      </c>
      <c r="BM246" s="224" t="s">
        <v>628</v>
      </c>
    </row>
    <row r="247" s="2" customFormat="1">
      <c r="A247" s="39"/>
      <c r="B247" s="40"/>
      <c r="C247" s="41"/>
      <c r="D247" s="226" t="s">
        <v>142</v>
      </c>
      <c r="E247" s="41"/>
      <c r="F247" s="227" t="s">
        <v>629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142</v>
      </c>
      <c r="AU247" s="18" t="s">
        <v>81</v>
      </c>
    </row>
    <row r="248" s="2" customFormat="1">
      <c r="A248" s="39"/>
      <c r="B248" s="40"/>
      <c r="C248" s="41"/>
      <c r="D248" s="226" t="s">
        <v>144</v>
      </c>
      <c r="E248" s="41"/>
      <c r="F248" s="231" t="s">
        <v>630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144</v>
      </c>
      <c r="AU248" s="18" t="s">
        <v>81</v>
      </c>
    </row>
    <row r="249" s="13" customFormat="1">
      <c r="A249" s="13"/>
      <c r="B249" s="232"/>
      <c r="C249" s="233"/>
      <c r="D249" s="226" t="s">
        <v>146</v>
      </c>
      <c r="E249" s="234" t="s">
        <v>19</v>
      </c>
      <c r="F249" s="235" t="s">
        <v>207</v>
      </c>
      <c r="G249" s="233"/>
      <c r="H249" s="236">
        <v>10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146</v>
      </c>
      <c r="AU249" s="242" t="s">
        <v>81</v>
      </c>
      <c r="AV249" s="13" t="s">
        <v>81</v>
      </c>
      <c r="AW249" s="13" t="s">
        <v>33</v>
      </c>
      <c r="AX249" s="13" t="s">
        <v>79</v>
      </c>
      <c r="AY249" s="242" t="s">
        <v>133</v>
      </c>
    </row>
    <row r="250" s="2" customFormat="1" ht="16.5" customHeight="1">
      <c r="A250" s="39"/>
      <c r="B250" s="40"/>
      <c r="C250" s="213" t="s">
        <v>406</v>
      </c>
      <c r="D250" s="213" t="s">
        <v>135</v>
      </c>
      <c r="E250" s="214" t="s">
        <v>417</v>
      </c>
      <c r="F250" s="215" t="s">
        <v>418</v>
      </c>
      <c r="G250" s="216" t="s">
        <v>187</v>
      </c>
      <c r="H250" s="217">
        <v>30</v>
      </c>
      <c r="I250" s="218"/>
      <c r="J250" s="219">
        <f>ROUND(I250*H250,2)</f>
        <v>0</v>
      </c>
      <c r="K250" s="215" t="s">
        <v>139</v>
      </c>
      <c r="L250" s="45"/>
      <c r="M250" s="220" t="s">
        <v>19</v>
      </c>
      <c r="N250" s="221" t="s">
        <v>43</v>
      </c>
      <c r="O250" s="85"/>
      <c r="P250" s="222">
        <f>O250*H250</f>
        <v>0</v>
      </c>
      <c r="Q250" s="222">
        <v>0.071900000000000006</v>
      </c>
      <c r="R250" s="222">
        <f>Q250*H250</f>
        <v>2.157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140</v>
      </c>
      <c r="AT250" s="224" t="s">
        <v>135</v>
      </c>
      <c r="AU250" s="224" t="s">
        <v>81</v>
      </c>
      <c r="AY250" s="18" t="s">
        <v>133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140</v>
      </c>
      <c r="BM250" s="224" t="s">
        <v>631</v>
      </c>
    </row>
    <row r="251" s="2" customFormat="1">
      <c r="A251" s="39"/>
      <c r="B251" s="40"/>
      <c r="C251" s="41"/>
      <c r="D251" s="226" t="s">
        <v>142</v>
      </c>
      <c r="E251" s="41"/>
      <c r="F251" s="227" t="s">
        <v>420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142</v>
      </c>
      <c r="AU251" s="18" t="s">
        <v>81</v>
      </c>
    </row>
    <row r="252" s="2" customFormat="1">
      <c r="A252" s="39"/>
      <c r="B252" s="40"/>
      <c r="C252" s="41"/>
      <c r="D252" s="226" t="s">
        <v>144</v>
      </c>
      <c r="E252" s="41"/>
      <c r="F252" s="231" t="s">
        <v>421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144</v>
      </c>
      <c r="AU252" s="18" t="s">
        <v>81</v>
      </c>
    </row>
    <row r="253" s="13" customFormat="1">
      <c r="A253" s="13"/>
      <c r="B253" s="232"/>
      <c r="C253" s="233"/>
      <c r="D253" s="226" t="s">
        <v>146</v>
      </c>
      <c r="E253" s="234" t="s">
        <v>19</v>
      </c>
      <c r="F253" s="235" t="s">
        <v>632</v>
      </c>
      <c r="G253" s="233"/>
      <c r="H253" s="236">
        <v>30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146</v>
      </c>
      <c r="AU253" s="242" t="s">
        <v>81</v>
      </c>
      <c r="AV253" s="13" t="s">
        <v>81</v>
      </c>
      <c r="AW253" s="13" t="s">
        <v>33</v>
      </c>
      <c r="AX253" s="13" t="s">
        <v>79</v>
      </c>
      <c r="AY253" s="242" t="s">
        <v>133</v>
      </c>
    </row>
    <row r="254" s="2" customFormat="1" ht="16.5" customHeight="1">
      <c r="A254" s="39"/>
      <c r="B254" s="40"/>
      <c r="C254" s="254" t="s">
        <v>411</v>
      </c>
      <c r="D254" s="254" t="s">
        <v>250</v>
      </c>
      <c r="E254" s="255" t="s">
        <v>424</v>
      </c>
      <c r="F254" s="256" t="s">
        <v>425</v>
      </c>
      <c r="G254" s="257" t="s">
        <v>138</v>
      </c>
      <c r="H254" s="258">
        <v>3.0600000000000001</v>
      </c>
      <c r="I254" s="259"/>
      <c r="J254" s="260">
        <f>ROUND(I254*H254,2)</f>
        <v>0</v>
      </c>
      <c r="K254" s="256" t="s">
        <v>139</v>
      </c>
      <c r="L254" s="261"/>
      <c r="M254" s="262" t="s">
        <v>19</v>
      </c>
      <c r="N254" s="263" t="s">
        <v>43</v>
      </c>
      <c r="O254" s="85"/>
      <c r="P254" s="222">
        <f>O254*H254</f>
        <v>0</v>
      </c>
      <c r="Q254" s="222">
        <v>0.222</v>
      </c>
      <c r="R254" s="222">
        <f>Q254*H254</f>
        <v>0.67932000000000003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192</v>
      </c>
      <c r="AT254" s="224" t="s">
        <v>250</v>
      </c>
      <c r="AU254" s="224" t="s">
        <v>81</v>
      </c>
      <c r="AY254" s="18" t="s">
        <v>133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79</v>
      </c>
      <c r="BK254" s="225">
        <f>ROUND(I254*H254,2)</f>
        <v>0</v>
      </c>
      <c r="BL254" s="18" t="s">
        <v>140</v>
      </c>
      <c r="BM254" s="224" t="s">
        <v>633</v>
      </c>
    </row>
    <row r="255" s="2" customFormat="1">
      <c r="A255" s="39"/>
      <c r="B255" s="40"/>
      <c r="C255" s="41"/>
      <c r="D255" s="226" t="s">
        <v>142</v>
      </c>
      <c r="E255" s="41"/>
      <c r="F255" s="227" t="s">
        <v>425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142</v>
      </c>
      <c r="AU255" s="18" t="s">
        <v>81</v>
      </c>
    </row>
    <row r="256" s="13" customFormat="1">
      <c r="A256" s="13"/>
      <c r="B256" s="232"/>
      <c r="C256" s="233"/>
      <c r="D256" s="226" t="s">
        <v>146</v>
      </c>
      <c r="E256" s="234" t="s">
        <v>19</v>
      </c>
      <c r="F256" s="235" t="s">
        <v>634</v>
      </c>
      <c r="G256" s="233"/>
      <c r="H256" s="236">
        <v>3.0600000000000001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146</v>
      </c>
      <c r="AU256" s="242" t="s">
        <v>81</v>
      </c>
      <c r="AV256" s="13" t="s">
        <v>81</v>
      </c>
      <c r="AW256" s="13" t="s">
        <v>33</v>
      </c>
      <c r="AX256" s="13" t="s">
        <v>79</v>
      </c>
      <c r="AY256" s="242" t="s">
        <v>133</v>
      </c>
    </row>
    <row r="257" s="2" customFormat="1" ht="16.5" customHeight="1">
      <c r="A257" s="39"/>
      <c r="B257" s="40"/>
      <c r="C257" s="213" t="s">
        <v>416</v>
      </c>
      <c r="D257" s="213" t="s">
        <v>135</v>
      </c>
      <c r="E257" s="214" t="s">
        <v>429</v>
      </c>
      <c r="F257" s="215" t="s">
        <v>430</v>
      </c>
      <c r="G257" s="216" t="s">
        <v>187</v>
      </c>
      <c r="H257" s="217">
        <v>15</v>
      </c>
      <c r="I257" s="218"/>
      <c r="J257" s="219">
        <f>ROUND(I257*H257,2)</f>
        <v>0</v>
      </c>
      <c r="K257" s="215" t="s">
        <v>139</v>
      </c>
      <c r="L257" s="45"/>
      <c r="M257" s="220" t="s">
        <v>19</v>
      </c>
      <c r="N257" s="221" t="s">
        <v>43</v>
      </c>
      <c r="O257" s="85"/>
      <c r="P257" s="222">
        <f>O257*H257</f>
        <v>0</v>
      </c>
      <c r="Q257" s="222">
        <v>0.15540000000000001</v>
      </c>
      <c r="R257" s="222">
        <f>Q257*H257</f>
        <v>2.331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140</v>
      </c>
      <c r="AT257" s="224" t="s">
        <v>135</v>
      </c>
      <c r="AU257" s="224" t="s">
        <v>81</v>
      </c>
      <c r="AY257" s="18" t="s">
        <v>133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140</v>
      </c>
      <c r="BM257" s="224" t="s">
        <v>635</v>
      </c>
    </row>
    <row r="258" s="2" customFormat="1">
      <c r="A258" s="39"/>
      <c r="B258" s="40"/>
      <c r="C258" s="41"/>
      <c r="D258" s="226" t="s">
        <v>142</v>
      </c>
      <c r="E258" s="41"/>
      <c r="F258" s="227" t="s">
        <v>432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142</v>
      </c>
      <c r="AU258" s="18" t="s">
        <v>81</v>
      </c>
    </row>
    <row r="259" s="2" customFormat="1">
      <c r="A259" s="39"/>
      <c r="B259" s="40"/>
      <c r="C259" s="41"/>
      <c r="D259" s="226" t="s">
        <v>144</v>
      </c>
      <c r="E259" s="41"/>
      <c r="F259" s="231" t="s">
        <v>433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144</v>
      </c>
      <c r="AU259" s="18" t="s">
        <v>81</v>
      </c>
    </row>
    <row r="260" s="13" customFormat="1">
      <c r="A260" s="13"/>
      <c r="B260" s="232"/>
      <c r="C260" s="233"/>
      <c r="D260" s="226" t="s">
        <v>146</v>
      </c>
      <c r="E260" s="234" t="s">
        <v>19</v>
      </c>
      <c r="F260" s="235" t="s">
        <v>636</v>
      </c>
      <c r="G260" s="233"/>
      <c r="H260" s="236">
        <v>15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146</v>
      </c>
      <c r="AU260" s="242" t="s">
        <v>81</v>
      </c>
      <c r="AV260" s="13" t="s">
        <v>81</v>
      </c>
      <c r="AW260" s="13" t="s">
        <v>33</v>
      </c>
      <c r="AX260" s="13" t="s">
        <v>79</v>
      </c>
      <c r="AY260" s="242" t="s">
        <v>133</v>
      </c>
    </row>
    <row r="261" s="2" customFormat="1" ht="16.5" customHeight="1">
      <c r="A261" s="39"/>
      <c r="B261" s="40"/>
      <c r="C261" s="254" t="s">
        <v>423</v>
      </c>
      <c r="D261" s="254" t="s">
        <v>250</v>
      </c>
      <c r="E261" s="255" t="s">
        <v>637</v>
      </c>
      <c r="F261" s="256" t="s">
        <v>638</v>
      </c>
      <c r="G261" s="257" t="s">
        <v>187</v>
      </c>
      <c r="H261" s="258">
        <v>13</v>
      </c>
      <c r="I261" s="259"/>
      <c r="J261" s="260">
        <f>ROUND(I261*H261,2)</f>
        <v>0</v>
      </c>
      <c r="K261" s="256" t="s">
        <v>139</v>
      </c>
      <c r="L261" s="261"/>
      <c r="M261" s="262" t="s">
        <v>19</v>
      </c>
      <c r="N261" s="263" t="s">
        <v>43</v>
      </c>
      <c r="O261" s="85"/>
      <c r="P261" s="222">
        <f>O261*H261</f>
        <v>0</v>
      </c>
      <c r="Q261" s="222">
        <v>0.10199999999999999</v>
      </c>
      <c r="R261" s="222">
        <f>Q261*H261</f>
        <v>1.3259999999999999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192</v>
      </c>
      <c r="AT261" s="224" t="s">
        <v>250</v>
      </c>
      <c r="AU261" s="224" t="s">
        <v>81</v>
      </c>
      <c r="AY261" s="18" t="s">
        <v>133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79</v>
      </c>
      <c r="BK261" s="225">
        <f>ROUND(I261*H261,2)</f>
        <v>0</v>
      </c>
      <c r="BL261" s="18" t="s">
        <v>140</v>
      </c>
      <c r="BM261" s="224" t="s">
        <v>639</v>
      </c>
    </row>
    <row r="262" s="2" customFormat="1">
      <c r="A262" s="39"/>
      <c r="B262" s="40"/>
      <c r="C262" s="41"/>
      <c r="D262" s="226" t="s">
        <v>142</v>
      </c>
      <c r="E262" s="41"/>
      <c r="F262" s="227" t="s">
        <v>638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142</v>
      </c>
      <c r="AU262" s="18" t="s">
        <v>81</v>
      </c>
    </row>
    <row r="263" s="13" customFormat="1">
      <c r="A263" s="13"/>
      <c r="B263" s="232"/>
      <c r="C263" s="233"/>
      <c r="D263" s="226" t="s">
        <v>146</v>
      </c>
      <c r="E263" s="234" t="s">
        <v>19</v>
      </c>
      <c r="F263" s="235" t="s">
        <v>227</v>
      </c>
      <c r="G263" s="233"/>
      <c r="H263" s="236">
        <v>13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146</v>
      </c>
      <c r="AU263" s="242" t="s">
        <v>81</v>
      </c>
      <c r="AV263" s="13" t="s">
        <v>81</v>
      </c>
      <c r="AW263" s="13" t="s">
        <v>33</v>
      </c>
      <c r="AX263" s="13" t="s">
        <v>79</v>
      </c>
      <c r="AY263" s="242" t="s">
        <v>133</v>
      </c>
    </row>
    <row r="264" s="2" customFormat="1" ht="16.5" customHeight="1">
      <c r="A264" s="39"/>
      <c r="B264" s="40"/>
      <c r="C264" s="254" t="s">
        <v>428</v>
      </c>
      <c r="D264" s="254" t="s">
        <v>250</v>
      </c>
      <c r="E264" s="255" t="s">
        <v>445</v>
      </c>
      <c r="F264" s="256" t="s">
        <v>446</v>
      </c>
      <c r="G264" s="257" t="s">
        <v>187</v>
      </c>
      <c r="H264" s="258">
        <v>2</v>
      </c>
      <c r="I264" s="259"/>
      <c r="J264" s="260">
        <f>ROUND(I264*H264,2)</f>
        <v>0</v>
      </c>
      <c r="K264" s="256" t="s">
        <v>139</v>
      </c>
      <c r="L264" s="261"/>
      <c r="M264" s="262" t="s">
        <v>19</v>
      </c>
      <c r="N264" s="263" t="s">
        <v>43</v>
      </c>
      <c r="O264" s="85"/>
      <c r="P264" s="222">
        <f>O264*H264</f>
        <v>0</v>
      </c>
      <c r="Q264" s="222">
        <v>0.065670000000000006</v>
      </c>
      <c r="R264" s="222">
        <f>Q264*H264</f>
        <v>0.13134000000000001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192</v>
      </c>
      <c r="AT264" s="224" t="s">
        <v>250</v>
      </c>
      <c r="AU264" s="224" t="s">
        <v>81</v>
      </c>
      <c r="AY264" s="18" t="s">
        <v>133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79</v>
      </c>
      <c r="BK264" s="225">
        <f>ROUND(I264*H264,2)</f>
        <v>0</v>
      </c>
      <c r="BL264" s="18" t="s">
        <v>140</v>
      </c>
      <c r="BM264" s="224" t="s">
        <v>640</v>
      </c>
    </row>
    <row r="265" s="2" customFormat="1">
      <c r="A265" s="39"/>
      <c r="B265" s="40"/>
      <c r="C265" s="41"/>
      <c r="D265" s="226" t="s">
        <v>142</v>
      </c>
      <c r="E265" s="41"/>
      <c r="F265" s="227" t="s">
        <v>446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142</v>
      </c>
      <c r="AU265" s="18" t="s">
        <v>81</v>
      </c>
    </row>
    <row r="266" s="13" customFormat="1">
      <c r="A266" s="13"/>
      <c r="B266" s="232"/>
      <c r="C266" s="233"/>
      <c r="D266" s="226" t="s">
        <v>146</v>
      </c>
      <c r="E266" s="234" t="s">
        <v>19</v>
      </c>
      <c r="F266" s="235" t="s">
        <v>641</v>
      </c>
      <c r="G266" s="233"/>
      <c r="H266" s="236">
        <v>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146</v>
      </c>
      <c r="AU266" s="242" t="s">
        <v>81</v>
      </c>
      <c r="AV266" s="13" t="s">
        <v>81</v>
      </c>
      <c r="AW266" s="13" t="s">
        <v>33</v>
      </c>
      <c r="AX266" s="13" t="s">
        <v>72</v>
      </c>
      <c r="AY266" s="242" t="s">
        <v>133</v>
      </c>
    </row>
    <row r="267" s="13" customFormat="1">
      <c r="A267" s="13"/>
      <c r="B267" s="232"/>
      <c r="C267" s="233"/>
      <c r="D267" s="226" t="s">
        <v>146</v>
      </c>
      <c r="E267" s="234" t="s">
        <v>19</v>
      </c>
      <c r="F267" s="235" t="s">
        <v>642</v>
      </c>
      <c r="G267" s="233"/>
      <c r="H267" s="236">
        <v>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146</v>
      </c>
      <c r="AU267" s="242" t="s">
        <v>81</v>
      </c>
      <c r="AV267" s="13" t="s">
        <v>81</v>
      </c>
      <c r="AW267" s="13" t="s">
        <v>33</v>
      </c>
      <c r="AX267" s="13" t="s">
        <v>72</v>
      </c>
      <c r="AY267" s="242" t="s">
        <v>133</v>
      </c>
    </row>
    <row r="268" s="14" customFormat="1">
      <c r="A268" s="14"/>
      <c r="B268" s="243"/>
      <c r="C268" s="244"/>
      <c r="D268" s="226" t="s">
        <v>146</v>
      </c>
      <c r="E268" s="245" t="s">
        <v>19</v>
      </c>
      <c r="F268" s="246" t="s">
        <v>154</v>
      </c>
      <c r="G268" s="244"/>
      <c r="H268" s="247">
        <v>2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146</v>
      </c>
      <c r="AU268" s="253" t="s">
        <v>81</v>
      </c>
      <c r="AV268" s="14" t="s">
        <v>140</v>
      </c>
      <c r="AW268" s="14" t="s">
        <v>33</v>
      </c>
      <c r="AX268" s="14" t="s">
        <v>79</v>
      </c>
      <c r="AY268" s="253" t="s">
        <v>133</v>
      </c>
    </row>
    <row r="269" s="2" customFormat="1" ht="16.5" customHeight="1">
      <c r="A269" s="39"/>
      <c r="B269" s="40"/>
      <c r="C269" s="213" t="s">
        <v>435</v>
      </c>
      <c r="D269" s="213" t="s">
        <v>135</v>
      </c>
      <c r="E269" s="214" t="s">
        <v>451</v>
      </c>
      <c r="F269" s="215" t="s">
        <v>452</v>
      </c>
      <c r="G269" s="216" t="s">
        <v>187</v>
      </c>
      <c r="H269" s="217">
        <v>15</v>
      </c>
      <c r="I269" s="218"/>
      <c r="J269" s="219">
        <f>ROUND(I269*H269,2)</f>
        <v>0</v>
      </c>
      <c r="K269" s="215" t="s">
        <v>139</v>
      </c>
      <c r="L269" s="45"/>
      <c r="M269" s="220" t="s">
        <v>19</v>
      </c>
      <c r="N269" s="221" t="s">
        <v>43</v>
      </c>
      <c r="O269" s="85"/>
      <c r="P269" s="222">
        <f>O269*H269</f>
        <v>0</v>
      </c>
      <c r="Q269" s="222">
        <v>0.1295</v>
      </c>
      <c r="R269" s="222">
        <f>Q269*H269</f>
        <v>1.9425000000000001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140</v>
      </c>
      <c r="AT269" s="224" t="s">
        <v>135</v>
      </c>
      <c r="AU269" s="224" t="s">
        <v>81</v>
      </c>
      <c r="AY269" s="18" t="s">
        <v>133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79</v>
      </c>
      <c r="BK269" s="225">
        <f>ROUND(I269*H269,2)</f>
        <v>0</v>
      </c>
      <c r="BL269" s="18" t="s">
        <v>140</v>
      </c>
      <c r="BM269" s="224" t="s">
        <v>643</v>
      </c>
    </row>
    <row r="270" s="2" customFormat="1">
      <c r="A270" s="39"/>
      <c r="B270" s="40"/>
      <c r="C270" s="41"/>
      <c r="D270" s="226" t="s">
        <v>142</v>
      </c>
      <c r="E270" s="41"/>
      <c r="F270" s="227" t="s">
        <v>454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142</v>
      </c>
      <c r="AU270" s="18" t="s">
        <v>81</v>
      </c>
    </row>
    <row r="271" s="2" customFormat="1">
      <c r="A271" s="39"/>
      <c r="B271" s="40"/>
      <c r="C271" s="41"/>
      <c r="D271" s="226" t="s">
        <v>144</v>
      </c>
      <c r="E271" s="41"/>
      <c r="F271" s="231" t="s">
        <v>455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144</v>
      </c>
      <c r="AU271" s="18" t="s">
        <v>81</v>
      </c>
    </row>
    <row r="272" s="13" customFormat="1">
      <c r="A272" s="13"/>
      <c r="B272" s="232"/>
      <c r="C272" s="233"/>
      <c r="D272" s="226" t="s">
        <v>146</v>
      </c>
      <c r="E272" s="234" t="s">
        <v>19</v>
      </c>
      <c r="F272" s="235" t="s">
        <v>644</v>
      </c>
      <c r="G272" s="233"/>
      <c r="H272" s="236">
        <v>15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146</v>
      </c>
      <c r="AU272" s="242" t="s">
        <v>81</v>
      </c>
      <c r="AV272" s="13" t="s">
        <v>81</v>
      </c>
      <c r="AW272" s="13" t="s">
        <v>33</v>
      </c>
      <c r="AX272" s="13" t="s">
        <v>79</v>
      </c>
      <c r="AY272" s="242" t="s">
        <v>133</v>
      </c>
    </row>
    <row r="273" s="2" customFormat="1" ht="16.5" customHeight="1">
      <c r="A273" s="39"/>
      <c r="B273" s="40"/>
      <c r="C273" s="254" t="s">
        <v>440</v>
      </c>
      <c r="D273" s="254" t="s">
        <v>250</v>
      </c>
      <c r="E273" s="255" t="s">
        <v>458</v>
      </c>
      <c r="F273" s="256" t="s">
        <v>459</v>
      </c>
      <c r="G273" s="257" t="s">
        <v>187</v>
      </c>
      <c r="H273" s="258">
        <v>16</v>
      </c>
      <c r="I273" s="259"/>
      <c r="J273" s="260">
        <f>ROUND(I273*H273,2)</f>
        <v>0</v>
      </c>
      <c r="K273" s="256" t="s">
        <v>139</v>
      </c>
      <c r="L273" s="261"/>
      <c r="M273" s="262" t="s">
        <v>19</v>
      </c>
      <c r="N273" s="263" t="s">
        <v>43</v>
      </c>
      <c r="O273" s="85"/>
      <c r="P273" s="222">
        <f>O273*H273</f>
        <v>0</v>
      </c>
      <c r="Q273" s="222">
        <v>0.056120000000000003</v>
      </c>
      <c r="R273" s="222">
        <f>Q273*H273</f>
        <v>0.89792000000000005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192</v>
      </c>
      <c r="AT273" s="224" t="s">
        <v>250</v>
      </c>
      <c r="AU273" s="224" t="s">
        <v>81</v>
      </c>
      <c r="AY273" s="18" t="s">
        <v>133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79</v>
      </c>
      <c r="BK273" s="225">
        <f>ROUND(I273*H273,2)</f>
        <v>0</v>
      </c>
      <c r="BL273" s="18" t="s">
        <v>140</v>
      </c>
      <c r="BM273" s="224" t="s">
        <v>645</v>
      </c>
    </row>
    <row r="274" s="2" customFormat="1">
      <c r="A274" s="39"/>
      <c r="B274" s="40"/>
      <c r="C274" s="41"/>
      <c r="D274" s="226" t="s">
        <v>142</v>
      </c>
      <c r="E274" s="41"/>
      <c r="F274" s="227" t="s">
        <v>459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142</v>
      </c>
      <c r="AU274" s="18" t="s">
        <v>81</v>
      </c>
    </row>
    <row r="275" s="13" customFormat="1">
      <c r="A275" s="13"/>
      <c r="B275" s="232"/>
      <c r="C275" s="233"/>
      <c r="D275" s="226" t="s">
        <v>146</v>
      </c>
      <c r="E275" s="234" t="s">
        <v>19</v>
      </c>
      <c r="F275" s="235" t="s">
        <v>646</v>
      </c>
      <c r="G275" s="233"/>
      <c r="H275" s="236">
        <v>16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146</v>
      </c>
      <c r="AU275" s="242" t="s">
        <v>81</v>
      </c>
      <c r="AV275" s="13" t="s">
        <v>81</v>
      </c>
      <c r="AW275" s="13" t="s">
        <v>33</v>
      </c>
      <c r="AX275" s="13" t="s">
        <v>79</v>
      </c>
      <c r="AY275" s="242" t="s">
        <v>133</v>
      </c>
    </row>
    <row r="276" s="2" customFormat="1" ht="16.5" customHeight="1">
      <c r="A276" s="39"/>
      <c r="B276" s="40"/>
      <c r="C276" s="213" t="s">
        <v>444</v>
      </c>
      <c r="D276" s="213" t="s">
        <v>135</v>
      </c>
      <c r="E276" s="214" t="s">
        <v>463</v>
      </c>
      <c r="F276" s="215" t="s">
        <v>464</v>
      </c>
      <c r="G276" s="216" t="s">
        <v>201</v>
      </c>
      <c r="H276" s="217">
        <v>0.623</v>
      </c>
      <c r="I276" s="218"/>
      <c r="J276" s="219">
        <f>ROUND(I276*H276,2)</f>
        <v>0</v>
      </c>
      <c r="K276" s="215" t="s">
        <v>139</v>
      </c>
      <c r="L276" s="45"/>
      <c r="M276" s="220" t="s">
        <v>19</v>
      </c>
      <c r="N276" s="221" t="s">
        <v>43</v>
      </c>
      <c r="O276" s="85"/>
      <c r="P276" s="222">
        <f>O276*H276</f>
        <v>0</v>
      </c>
      <c r="Q276" s="222">
        <v>2.2563399999999998</v>
      </c>
      <c r="R276" s="222">
        <f>Q276*H276</f>
        <v>1.4056998199999999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140</v>
      </c>
      <c r="AT276" s="224" t="s">
        <v>135</v>
      </c>
      <c r="AU276" s="224" t="s">
        <v>81</v>
      </c>
      <c r="AY276" s="18" t="s">
        <v>133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79</v>
      </c>
      <c r="BK276" s="225">
        <f>ROUND(I276*H276,2)</f>
        <v>0</v>
      </c>
      <c r="BL276" s="18" t="s">
        <v>140</v>
      </c>
      <c r="BM276" s="224" t="s">
        <v>647</v>
      </c>
    </row>
    <row r="277" s="2" customFormat="1">
      <c r="A277" s="39"/>
      <c r="B277" s="40"/>
      <c r="C277" s="41"/>
      <c r="D277" s="226" t="s">
        <v>142</v>
      </c>
      <c r="E277" s="41"/>
      <c r="F277" s="227" t="s">
        <v>466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142</v>
      </c>
      <c r="AU277" s="18" t="s">
        <v>81</v>
      </c>
    </row>
    <row r="278" s="13" customFormat="1">
      <c r="A278" s="13"/>
      <c r="B278" s="232"/>
      <c r="C278" s="233"/>
      <c r="D278" s="226" t="s">
        <v>146</v>
      </c>
      <c r="E278" s="234" t="s">
        <v>19</v>
      </c>
      <c r="F278" s="235" t="s">
        <v>648</v>
      </c>
      <c r="G278" s="233"/>
      <c r="H278" s="236">
        <v>0.623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146</v>
      </c>
      <c r="AU278" s="242" t="s">
        <v>81</v>
      </c>
      <c r="AV278" s="13" t="s">
        <v>81</v>
      </c>
      <c r="AW278" s="13" t="s">
        <v>33</v>
      </c>
      <c r="AX278" s="13" t="s">
        <v>79</v>
      </c>
      <c r="AY278" s="242" t="s">
        <v>133</v>
      </c>
    </row>
    <row r="279" s="2" customFormat="1" ht="16.5" customHeight="1">
      <c r="A279" s="39"/>
      <c r="B279" s="40"/>
      <c r="C279" s="213" t="s">
        <v>450</v>
      </c>
      <c r="D279" s="213" t="s">
        <v>135</v>
      </c>
      <c r="E279" s="214" t="s">
        <v>469</v>
      </c>
      <c r="F279" s="215" t="s">
        <v>470</v>
      </c>
      <c r="G279" s="216" t="s">
        <v>187</v>
      </c>
      <c r="H279" s="217">
        <v>16.5</v>
      </c>
      <c r="I279" s="218"/>
      <c r="J279" s="219">
        <f>ROUND(I279*H279,2)</f>
        <v>0</v>
      </c>
      <c r="K279" s="215" t="s">
        <v>139</v>
      </c>
      <c r="L279" s="45"/>
      <c r="M279" s="220" t="s">
        <v>19</v>
      </c>
      <c r="N279" s="221" t="s">
        <v>43</v>
      </c>
      <c r="O279" s="85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140</v>
      </c>
      <c r="AT279" s="224" t="s">
        <v>135</v>
      </c>
      <c r="AU279" s="224" t="s">
        <v>81</v>
      </c>
      <c r="AY279" s="18" t="s">
        <v>133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79</v>
      </c>
      <c r="BK279" s="225">
        <f>ROUND(I279*H279,2)</f>
        <v>0</v>
      </c>
      <c r="BL279" s="18" t="s">
        <v>140</v>
      </c>
      <c r="BM279" s="224" t="s">
        <v>649</v>
      </c>
    </row>
    <row r="280" s="2" customFormat="1">
      <c r="A280" s="39"/>
      <c r="B280" s="40"/>
      <c r="C280" s="41"/>
      <c r="D280" s="226" t="s">
        <v>142</v>
      </c>
      <c r="E280" s="41"/>
      <c r="F280" s="227" t="s">
        <v>472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142</v>
      </c>
      <c r="AU280" s="18" t="s">
        <v>81</v>
      </c>
    </row>
    <row r="281" s="2" customFormat="1">
      <c r="A281" s="39"/>
      <c r="B281" s="40"/>
      <c r="C281" s="41"/>
      <c r="D281" s="226" t="s">
        <v>144</v>
      </c>
      <c r="E281" s="41"/>
      <c r="F281" s="231" t="s">
        <v>473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144</v>
      </c>
      <c r="AU281" s="18" t="s">
        <v>81</v>
      </c>
    </row>
    <row r="282" s="13" customFormat="1">
      <c r="A282" s="13"/>
      <c r="B282" s="232"/>
      <c r="C282" s="233"/>
      <c r="D282" s="226" t="s">
        <v>146</v>
      </c>
      <c r="E282" s="234" t="s">
        <v>19</v>
      </c>
      <c r="F282" s="235" t="s">
        <v>650</v>
      </c>
      <c r="G282" s="233"/>
      <c r="H282" s="236">
        <v>16.5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146</v>
      </c>
      <c r="AU282" s="242" t="s">
        <v>81</v>
      </c>
      <c r="AV282" s="13" t="s">
        <v>81</v>
      </c>
      <c r="AW282" s="13" t="s">
        <v>33</v>
      </c>
      <c r="AX282" s="13" t="s">
        <v>79</v>
      </c>
      <c r="AY282" s="242" t="s">
        <v>133</v>
      </c>
    </row>
    <row r="283" s="2" customFormat="1" ht="16.5" customHeight="1">
      <c r="A283" s="39"/>
      <c r="B283" s="40"/>
      <c r="C283" s="213" t="s">
        <v>457</v>
      </c>
      <c r="D283" s="213" t="s">
        <v>135</v>
      </c>
      <c r="E283" s="214" t="s">
        <v>651</v>
      </c>
      <c r="F283" s="215" t="s">
        <v>652</v>
      </c>
      <c r="G283" s="216" t="s">
        <v>389</v>
      </c>
      <c r="H283" s="217">
        <v>1</v>
      </c>
      <c r="I283" s="218"/>
      <c r="J283" s="219">
        <f>ROUND(I283*H283,2)</f>
        <v>0</v>
      </c>
      <c r="K283" s="215" t="s">
        <v>139</v>
      </c>
      <c r="L283" s="45"/>
      <c r="M283" s="220" t="s">
        <v>19</v>
      </c>
      <c r="N283" s="221" t="s">
        <v>43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0.082000000000000003</v>
      </c>
      <c r="T283" s="223">
        <f>S283*H283</f>
        <v>0.082000000000000003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140</v>
      </c>
      <c r="AT283" s="224" t="s">
        <v>135</v>
      </c>
      <c r="AU283" s="224" t="s">
        <v>81</v>
      </c>
      <c r="AY283" s="18" t="s">
        <v>133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79</v>
      </c>
      <c r="BK283" s="225">
        <f>ROUND(I283*H283,2)</f>
        <v>0</v>
      </c>
      <c r="BL283" s="18" t="s">
        <v>140</v>
      </c>
      <c r="BM283" s="224" t="s">
        <v>653</v>
      </c>
    </row>
    <row r="284" s="2" customFormat="1">
      <c r="A284" s="39"/>
      <c r="B284" s="40"/>
      <c r="C284" s="41"/>
      <c r="D284" s="226" t="s">
        <v>142</v>
      </c>
      <c r="E284" s="41"/>
      <c r="F284" s="227" t="s">
        <v>654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142</v>
      </c>
      <c r="AU284" s="18" t="s">
        <v>81</v>
      </c>
    </row>
    <row r="285" s="2" customFormat="1">
      <c r="A285" s="39"/>
      <c r="B285" s="40"/>
      <c r="C285" s="41"/>
      <c r="D285" s="226" t="s">
        <v>144</v>
      </c>
      <c r="E285" s="41"/>
      <c r="F285" s="231" t="s">
        <v>655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144</v>
      </c>
      <c r="AU285" s="18" t="s">
        <v>81</v>
      </c>
    </row>
    <row r="286" s="13" customFormat="1">
      <c r="A286" s="13"/>
      <c r="B286" s="232"/>
      <c r="C286" s="233"/>
      <c r="D286" s="226" t="s">
        <v>146</v>
      </c>
      <c r="E286" s="234" t="s">
        <v>19</v>
      </c>
      <c r="F286" s="235" t="s">
        <v>616</v>
      </c>
      <c r="G286" s="233"/>
      <c r="H286" s="236">
        <v>1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146</v>
      </c>
      <c r="AU286" s="242" t="s">
        <v>81</v>
      </c>
      <c r="AV286" s="13" t="s">
        <v>81</v>
      </c>
      <c r="AW286" s="13" t="s">
        <v>33</v>
      </c>
      <c r="AX286" s="13" t="s">
        <v>79</v>
      </c>
      <c r="AY286" s="242" t="s">
        <v>133</v>
      </c>
    </row>
    <row r="287" s="12" customFormat="1" ht="22.8" customHeight="1">
      <c r="A287" s="12"/>
      <c r="B287" s="197"/>
      <c r="C287" s="198"/>
      <c r="D287" s="199" t="s">
        <v>71</v>
      </c>
      <c r="E287" s="211" t="s">
        <v>481</v>
      </c>
      <c r="F287" s="211" t="s">
        <v>482</v>
      </c>
      <c r="G287" s="198"/>
      <c r="H287" s="198"/>
      <c r="I287" s="201"/>
      <c r="J287" s="212">
        <f>BK287</f>
        <v>0</v>
      </c>
      <c r="K287" s="198"/>
      <c r="L287" s="203"/>
      <c r="M287" s="204"/>
      <c r="N287" s="205"/>
      <c r="O287" s="205"/>
      <c r="P287" s="206">
        <f>SUM(P288:P318)</f>
        <v>0</v>
      </c>
      <c r="Q287" s="205"/>
      <c r="R287" s="206">
        <f>SUM(R288:R318)</f>
        <v>0</v>
      </c>
      <c r="S287" s="205"/>
      <c r="T287" s="207">
        <f>SUM(T288:T318)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8" t="s">
        <v>79</v>
      </c>
      <c r="AT287" s="209" t="s">
        <v>71</v>
      </c>
      <c r="AU287" s="209" t="s">
        <v>79</v>
      </c>
      <c r="AY287" s="208" t="s">
        <v>133</v>
      </c>
      <c r="BK287" s="210">
        <f>SUM(BK288:BK318)</f>
        <v>0</v>
      </c>
    </row>
    <row r="288" s="2" customFormat="1">
      <c r="A288" s="39"/>
      <c r="B288" s="40"/>
      <c r="C288" s="213" t="s">
        <v>462</v>
      </c>
      <c r="D288" s="213" t="s">
        <v>135</v>
      </c>
      <c r="E288" s="214" t="s">
        <v>484</v>
      </c>
      <c r="F288" s="215" t="s">
        <v>485</v>
      </c>
      <c r="G288" s="216" t="s">
        <v>230</v>
      </c>
      <c r="H288" s="217">
        <v>14.16</v>
      </c>
      <c r="I288" s="218"/>
      <c r="J288" s="219">
        <f>ROUND(I288*H288,2)</f>
        <v>0</v>
      </c>
      <c r="K288" s="215" t="s">
        <v>139</v>
      </c>
      <c r="L288" s="45"/>
      <c r="M288" s="220" t="s">
        <v>19</v>
      </c>
      <c r="N288" s="221" t="s">
        <v>43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140</v>
      </c>
      <c r="AT288" s="224" t="s">
        <v>135</v>
      </c>
      <c r="AU288" s="224" t="s">
        <v>81</v>
      </c>
      <c r="AY288" s="18" t="s">
        <v>133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79</v>
      </c>
      <c r="BK288" s="225">
        <f>ROUND(I288*H288,2)</f>
        <v>0</v>
      </c>
      <c r="BL288" s="18" t="s">
        <v>140</v>
      </c>
      <c r="BM288" s="224" t="s">
        <v>656</v>
      </c>
    </row>
    <row r="289" s="2" customFormat="1">
      <c r="A289" s="39"/>
      <c r="B289" s="40"/>
      <c r="C289" s="41"/>
      <c r="D289" s="226" t="s">
        <v>142</v>
      </c>
      <c r="E289" s="41"/>
      <c r="F289" s="227" t="s">
        <v>487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142</v>
      </c>
      <c r="AU289" s="18" t="s">
        <v>81</v>
      </c>
    </row>
    <row r="290" s="2" customFormat="1">
      <c r="A290" s="39"/>
      <c r="B290" s="40"/>
      <c r="C290" s="41"/>
      <c r="D290" s="226" t="s">
        <v>144</v>
      </c>
      <c r="E290" s="41"/>
      <c r="F290" s="231" t="s">
        <v>233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144</v>
      </c>
      <c r="AU290" s="18" t="s">
        <v>81</v>
      </c>
    </row>
    <row r="291" s="13" customFormat="1">
      <c r="A291" s="13"/>
      <c r="B291" s="232"/>
      <c r="C291" s="233"/>
      <c r="D291" s="226" t="s">
        <v>146</v>
      </c>
      <c r="E291" s="234" t="s">
        <v>19</v>
      </c>
      <c r="F291" s="235" t="s">
        <v>657</v>
      </c>
      <c r="G291" s="233"/>
      <c r="H291" s="236">
        <v>14.16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146</v>
      </c>
      <c r="AU291" s="242" t="s">
        <v>81</v>
      </c>
      <c r="AV291" s="13" t="s">
        <v>81</v>
      </c>
      <c r="AW291" s="13" t="s">
        <v>33</v>
      </c>
      <c r="AX291" s="13" t="s">
        <v>79</v>
      </c>
      <c r="AY291" s="242" t="s">
        <v>133</v>
      </c>
    </row>
    <row r="292" s="2" customFormat="1">
      <c r="A292" s="39"/>
      <c r="B292" s="40"/>
      <c r="C292" s="213" t="s">
        <v>468</v>
      </c>
      <c r="D292" s="213" t="s">
        <v>135</v>
      </c>
      <c r="E292" s="214" t="s">
        <v>490</v>
      </c>
      <c r="F292" s="215" t="s">
        <v>232</v>
      </c>
      <c r="G292" s="216" t="s">
        <v>230</v>
      </c>
      <c r="H292" s="217">
        <v>12.93</v>
      </c>
      <c r="I292" s="218"/>
      <c r="J292" s="219">
        <f>ROUND(I292*H292,2)</f>
        <v>0</v>
      </c>
      <c r="K292" s="215" t="s">
        <v>139</v>
      </c>
      <c r="L292" s="45"/>
      <c r="M292" s="220" t="s">
        <v>19</v>
      </c>
      <c r="N292" s="221" t="s">
        <v>43</v>
      </c>
      <c r="O292" s="85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140</v>
      </c>
      <c r="AT292" s="224" t="s">
        <v>135</v>
      </c>
      <c r="AU292" s="224" t="s">
        <v>81</v>
      </c>
      <c r="AY292" s="18" t="s">
        <v>133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79</v>
      </c>
      <c r="BK292" s="225">
        <f>ROUND(I292*H292,2)</f>
        <v>0</v>
      </c>
      <c r="BL292" s="18" t="s">
        <v>140</v>
      </c>
      <c r="BM292" s="224" t="s">
        <v>658</v>
      </c>
    </row>
    <row r="293" s="2" customFormat="1">
      <c r="A293" s="39"/>
      <c r="B293" s="40"/>
      <c r="C293" s="41"/>
      <c r="D293" s="226" t="s">
        <v>142</v>
      </c>
      <c r="E293" s="41"/>
      <c r="F293" s="227" t="s">
        <v>232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142</v>
      </c>
      <c r="AU293" s="18" t="s">
        <v>81</v>
      </c>
    </row>
    <row r="294" s="2" customFormat="1">
      <c r="A294" s="39"/>
      <c r="B294" s="40"/>
      <c r="C294" s="41"/>
      <c r="D294" s="226" t="s">
        <v>144</v>
      </c>
      <c r="E294" s="41"/>
      <c r="F294" s="231" t="s">
        <v>233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144</v>
      </c>
      <c r="AU294" s="18" t="s">
        <v>81</v>
      </c>
    </row>
    <row r="295" s="13" customFormat="1">
      <c r="A295" s="13"/>
      <c r="B295" s="232"/>
      <c r="C295" s="233"/>
      <c r="D295" s="226" t="s">
        <v>146</v>
      </c>
      <c r="E295" s="234" t="s">
        <v>19</v>
      </c>
      <c r="F295" s="235" t="s">
        <v>659</v>
      </c>
      <c r="G295" s="233"/>
      <c r="H295" s="236">
        <v>12.93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146</v>
      </c>
      <c r="AU295" s="242" t="s">
        <v>81</v>
      </c>
      <c r="AV295" s="13" t="s">
        <v>81</v>
      </c>
      <c r="AW295" s="13" t="s">
        <v>33</v>
      </c>
      <c r="AX295" s="13" t="s">
        <v>79</v>
      </c>
      <c r="AY295" s="242" t="s">
        <v>133</v>
      </c>
    </row>
    <row r="296" s="2" customFormat="1">
      <c r="A296" s="39"/>
      <c r="B296" s="40"/>
      <c r="C296" s="213" t="s">
        <v>475</v>
      </c>
      <c r="D296" s="213" t="s">
        <v>135</v>
      </c>
      <c r="E296" s="214" t="s">
        <v>494</v>
      </c>
      <c r="F296" s="215" t="s">
        <v>495</v>
      </c>
      <c r="G296" s="216" t="s">
        <v>230</v>
      </c>
      <c r="H296" s="217">
        <v>2.1360000000000001</v>
      </c>
      <c r="I296" s="218"/>
      <c r="J296" s="219">
        <f>ROUND(I296*H296,2)</f>
        <v>0</v>
      </c>
      <c r="K296" s="215" t="s">
        <v>139</v>
      </c>
      <c r="L296" s="45"/>
      <c r="M296" s="220" t="s">
        <v>19</v>
      </c>
      <c r="N296" s="221" t="s">
        <v>43</v>
      </c>
      <c r="O296" s="85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140</v>
      </c>
      <c r="AT296" s="224" t="s">
        <v>135</v>
      </c>
      <c r="AU296" s="224" t="s">
        <v>81</v>
      </c>
      <c r="AY296" s="18" t="s">
        <v>133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79</v>
      </c>
      <c r="BK296" s="225">
        <f>ROUND(I296*H296,2)</f>
        <v>0</v>
      </c>
      <c r="BL296" s="18" t="s">
        <v>140</v>
      </c>
      <c r="BM296" s="224" t="s">
        <v>660</v>
      </c>
    </row>
    <row r="297" s="2" customFormat="1">
      <c r="A297" s="39"/>
      <c r="B297" s="40"/>
      <c r="C297" s="41"/>
      <c r="D297" s="226" t="s">
        <v>142</v>
      </c>
      <c r="E297" s="41"/>
      <c r="F297" s="227" t="s">
        <v>495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142</v>
      </c>
      <c r="AU297" s="18" t="s">
        <v>81</v>
      </c>
    </row>
    <row r="298" s="2" customFormat="1">
      <c r="A298" s="39"/>
      <c r="B298" s="40"/>
      <c r="C298" s="41"/>
      <c r="D298" s="226" t="s">
        <v>144</v>
      </c>
      <c r="E298" s="41"/>
      <c r="F298" s="231" t="s">
        <v>233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144</v>
      </c>
      <c r="AU298" s="18" t="s">
        <v>81</v>
      </c>
    </row>
    <row r="299" s="13" customFormat="1">
      <c r="A299" s="13"/>
      <c r="B299" s="232"/>
      <c r="C299" s="233"/>
      <c r="D299" s="226" t="s">
        <v>146</v>
      </c>
      <c r="E299" s="234" t="s">
        <v>19</v>
      </c>
      <c r="F299" s="235" t="s">
        <v>661</v>
      </c>
      <c r="G299" s="233"/>
      <c r="H299" s="236">
        <v>2.1360000000000001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146</v>
      </c>
      <c r="AU299" s="242" t="s">
        <v>81</v>
      </c>
      <c r="AV299" s="13" t="s">
        <v>81</v>
      </c>
      <c r="AW299" s="13" t="s">
        <v>33</v>
      </c>
      <c r="AX299" s="13" t="s">
        <v>79</v>
      </c>
      <c r="AY299" s="242" t="s">
        <v>133</v>
      </c>
    </row>
    <row r="300" s="2" customFormat="1" ht="16.5" customHeight="1">
      <c r="A300" s="39"/>
      <c r="B300" s="40"/>
      <c r="C300" s="213" t="s">
        <v>483</v>
      </c>
      <c r="D300" s="213" t="s">
        <v>135</v>
      </c>
      <c r="E300" s="214" t="s">
        <v>499</v>
      </c>
      <c r="F300" s="215" t="s">
        <v>500</v>
      </c>
      <c r="G300" s="216" t="s">
        <v>230</v>
      </c>
      <c r="H300" s="217">
        <v>29.225999999999999</v>
      </c>
      <c r="I300" s="218"/>
      <c r="J300" s="219">
        <f>ROUND(I300*H300,2)</f>
        <v>0</v>
      </c>
      <c r="K300" s="215" t="s">
        <v>139</v>
      </c>
      <c r="L300" s="45"/>
      <c r="M300" s="220" t="s">
        <v>19</v>
      </c>
      <c r="N300" s="221" t="s">
        <v>43</v>
      </c>
      <c r="O300" s="85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140</v>
      </c>
      <c r="AT300" s="224" t="s">
        <v>135</v>
      </c>
      <c r="AU300" s="224" t="s">
        <v>81</v>
      </c>
      <c r="AY300" s="18" t="s">
        <v>133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79</v>
      </c>
      <c r="BK300" s="225">
        <f>ROUND(I300*H300,2)</f>
        <v>0</v>
      </c>
      <c r="BL300" s="18" t="s">
        <v>140</v>
      </c>
      <c r="BM300" s="224" t="s">
        <v>662</v>
      </c>
    </row>
    <row r="301" s="2" customFormat="1">
      <c r="A301" s="39"/>
      <c r="B301" s="40"/>
      <c r="C301" s="41"/>
      <c r="D301" s="226" t="s">
        <v>142</v>
      </c>
      <c r="E301" s="41"/>
      <c r="F301" s="227" t="s">
        <v>502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142</v>
      </c>
      <c r="AU301" s="18" t="s">
        <v>81</v>
      </c>
    </row>
    <row r="302" s="2" customFormat="1">
      <c r="A302" s="39"/>
      <c r="B302" s="40"/>
      <c r="C302" s="41"/>
      <c r="D302" s="226" t="s">
        <v>144</v>
      </c>
      <c r="E302" s="41"/>
      <c r="F302" s="231" t="s">
        <v>503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144</v>
      </c>
      <c r="AU302" s="18" t="s">
        <v>81</v>
      </c>
    </row>
    <row r="303" s="15" customFormat="1">
      <c r="A303" s="15"/>
      <c r="B303" s="264"/>
      <c r="C303" s="265"/>
      <c r="D303" s="226" t="s">
        <v>146</v>
      </c>
      <c r="E303" s="266" t="s">
        <v>19</v>
      </c>
      <c r="F303" s="267" t="s">
        <v>504</v>
      </c>
      <c r="G303" s="265"/>
      <c r="H303" s="266" t="s">
        <v>19</v>
      </c>
      <c r="I303" s="268"/>
      <c r="J303" s="265"/>
      <c r="K303" s="265"/>
      <c r="L303" s="269"/>
      <c r="M303" s="270"/>
      <c r="N303" s="271"/>
      <c r="O303" s="271"/>
      <c r="P303" s="271"/>
      <c r="Q303" s="271"/>
      <c r="R303" s="271"/>
      <c r="S303" s="271"/>
      <c r="T303" s="27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3" t="s">
        <v>146</v>
      </c>
      <c r="AU303" s="273" t="s">
        <v>81</v>
      </c>
      <c r="AV303" s="15" t="s">
        <v>79</v>
      </c>
      <c r="AW303" s="15" t="s">
        <v>33</v>
      </c>
      <c r="AX303" s="15" t="s">
        <v>72</v>
      </c>
      <c r="AY303" s="273" t="s">
        <v>133</v>
      </c>
    </row>
    <row r="304" s="13" customFormat="1">
      <c r="A304" s="13"/>
      <c r="B304" s="232"/>
      <c r="C304" s="233"/>
      <c r="D304" s="226" t="s">
        <v>146</v>
      </c>
      <c r="E304" s="234" t="s">
        <v>19</v>
      </c>
      <c r="F304" s="235" t="s">
        <v>663</v>
      </c>
      <c r="G304" s="233"/>
      <c r="H304" s="236">
        <v>2.9700000000000002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146</v>
      </c>
      <c r="AU304" s="242" t="s">
        <v>81</v>
      </c>
      <c r="AV304" s="13" t="s">
        <v>81</v>
      </c>
      <c r="AW304" s="13" t="s">
        <v>33</v>
      </c>
      <c r="AX304" s="13" t="s">
        <v>72</v>
      </c>
      <c r="AY304" s="242" t="s">
        <v>133</v>
      </c>
    </row>
    <row r="305" s="13" customFormat="1">
      <c r="A305" s="13"/>
      <c r="B305" s="232"/>
      <c r="C305" s="233"/>
      <c r="D305" s="226" t="s">
        <v>146</v>
      </c>
      <c r="E305" s="234" t="s">
        <v>19</v>
      </c>
      <c r="F305" s="235" t="s">
        <v>664</v>
      </c>
      <c r="G305" s="233"/>
      <c r="H305" s="236">
        <v>6.1500000000000004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146</v>
      </c>
      <c r="AU305" s="242" t="s">
        <v>81</v>
      </c>
      <c r="AV305" s="13" t="s">
        <v>81</v>
      </c>
      <c r="AW305" s="13" t="s">
        <v>33</v>
      </c>
      <c r="AX305" s="13" t="s">
        <v>72</v>
      </c>
      <c r="AY305" s="242" t="s">
        <v>133</v>
      </c>
    </row>
    <row r="306" s="13" customFormat="1">
      <c r="A306" s="13"/>
      <c r="B306" s="232"/>
      <c r="C306" s="233"/>
      <c r="D306" s="226" t="s">
        <v>146</v>
      </c>
      <c r="E306" s="234" t="s">
        <v>19</v>
      </c>
      <c r="F306" s="235" t="s">
        <v>665</v>
      </c>
      <c r="G306" s="233"/>
      <c r="H306" s="236">
        <v>3.4500000000000002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146</v>
      </c>
      <c r="AU306" s="242" t="s">
        <v>81</v>
      </c>
      <c r="AV306" s="13" t="s">
        <v>81</v>
      </c>
      <c r="AW306" s="13" t="s">
        <v>33</v>
      </c>
      <c r="AX306" s="13" t="s">
        <v>72</v>
      </c>
      <c r="AY306" s="242" t="s">
        <v>133</v>
      </c>
    </row>
    <row r="307" s="13" customFormat="1">
      <c r="A307" s="13"/>
      <c r="B307" s="232"/>
      <c r="C307" s="233"/>
      <c r="D307" s="226" t="s">
        <v>146</v>
      </c>
      <c r="E307" s="234" t="s">
        <v>19</v>
      </c>
      <c r="F307" s="235" t="s">
        <v>666</v>
      </c>
      <c r="G307" s="233"/>
      <c r="H307" s="236">
        <v>1.5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146</v>
      </c>
      <c r="AU307" s="242" t="s">
        <v>81</v>
      </c>
      <c r="AV307" s="13" t="s">
        <v>81</v>
      </c>
      <c r="AW307" s="13" t="s">
        <v>33</v>
      </c>
      <c r="AX307" s="13" t="s">
        <v>72</v>
      </c>
      <c r="AY307" s="242" t="s">
        <v>133</v>
      </c>
    </row>
    <row r="308" s="13" customFormat="1">
      <c r="A308" s="13"/>
      <c r="B308" s="232"/>
      <c r="C308" s="233"/>
      <c r="D308" s="226" t="s">
        <v>146</v>
      </c>
      <c r="E308" s="234" t="s">
        <v>19</v>
      </c>
      <c r="F308" s="235" t="s">
        <v>667</v>
      </c>
      <c r="G308" s="233"/>
      <c r="H308" s="236">
        <v>0.089999999999999997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146</v>
      </c>
      <c r="AU308" s="242" t="s">
        <v>81</v>
      </c>
      <c r="AV308" s="13" t="s">
        <v>81</v>
      </c>
      <c r="AW308" s="13" t="s">
        <v>33</v>
      </c>
      <c r="AX308" s="13" t="s">
        <v>72</v>
      </c>
      <c r="AY308" s="242" t="s">
        <v>133</v>
      </c>
    </row>
    <row r="309" s="15" customFormat="1">
      <c r="A309" s="15"/>
      <c r="B309" s="264"/>
      <c r="C309" s="265"/>
      <c r="D309" s="226" t="s">
        <v>146</v>
      </c>
      <c r="E309" s="266" t="s">
        <v>19</v>
      </c>
      <c r="F309" s="267" t="s">
        <v>509</v>
      </c>
      <c r="G309" s="265"/>
      <c r="H309" s="266" t="s">
        <v>19</v>
      </c>
      <c r="I309" s="268"/>
      <c r="J309" s="265"/>
      <c r="K309" s="265"/>
      <c r="L309" s="269"/>
      <c r="M309" s="270"/>
      <c r="N309" s="271"/>
      <c r="O309" s="271"/>
      <c r="P309" s="271"/>
      <c r="Q309" s="271"/>
      <c r="R309" s="271"/>
      <c r="S309" s="271"/>
      <c r="T309" s="272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3" t="s">
        <v>146</v>
      </c>
      <c r="AU309" s="273" t="s">
        <v>81</v>
      </c>
      <c r="AV309" s="15" t="s">
        <v>79</v>
      </c>
      <c r="AW309" s="15" t="s">
        <v>33</v>
      </c>
      <c r="AX309" s="15" t="s">
        <v>72</v>
      </c>
      <c r="AY309" s="273" t="s">
        <v>133</v>
      </c>
    </row>
    <row r="310" s="13" customFormat="1">
      <c r="A310" s="13"/>
      <c r="B310" s="232"/>
      <c r="C310" s="233"/>
      <c r="D310" s="226" t="s">
        <v>146</v>
      </c>
      <c r="E310" s="234" t="s">
        <v>19</v>
      </c>
      <c r="F310" s="235" t="s">
        <v>668</v>
      </c>
      <c r="G310" s="233"/>
      <c r="H310" s="236">
        <v>2.6699999999999999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146</v>
      </c>
      <c r="AU310" s="242" t="s">
        <v>81</v>
      </c>
      <c r="AV310" s="13" t="s">
        <v>81</v>
      </c>
      <c r="AW310" s="13" t="s">
        <v>33</v>
      </c>
      <c r="AX310" s="13" t="s">
        <v>72</v>
      </c>
      <c r="AY310" s="242" t="s">
        <v>133</v>
      </c>
    </row>
    <row r="311" s="13" customFormat="1">
      <c r="A311" s="13"/>
      <c r="B311" s="232"/>
      <c r="C311" s="233"/>
      <c r="D311" s="226" t="s">
        <v>146</v>
      </c>
      <c r="E311" s="234" t="s">
        <v>19</v>
      </c>
      <c r="F311" s="235" t="s">
        <v>669</v>
      </c>
      <c r="G311" s="233"/>
      <c r="H311" s="236">
        <v>10.26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146</v>
      </c>
      <c r="AU311" s="242" t="s">
        <v>81</v>
      </c>
      <c r="AV311" s="13" t="s">
        <v>81</v>
      </c>
      <c r="AW311" s="13" t="s">
        <v>33</v>
      </c>
      <c r="AX311" s="13" t="s">
        <v>72</v>
      </c>
      <c r="AY311" s="242" t="s">
        <v>133</v>
      </c>
    </row>
    <row r="312" s="15" customFormat="1">
      <c r="A312" s="15"/>
      <c r="B312" s="264"/>
      <c r="C312" s="265"/>
      <c r="D312" s="226" t="s">
        <v>146</v>
      </c>
      <c r="E312" s="266" t="s">
        <v>19</v>
      </c>
      <c r="F312" s="267" t="s">
        <v>516</v>
      </c>
      <c r="G312" s="265"/>
      <c r="H312" s="266" t="s">
        <v>19</v>
      </c>
      <c r="I312" s="268"/>
      <c r="J312" s="265"/>
      <c r="K312" s="265"/>
      <c r="L312" s="269"/>
      <c r="M312" s="270"/>
      <c r="N312" s="271"/>
      <c r="O312" s="271"/>
      <c r="P312" s="271"/>
      <c r="Q312" s="271"/>
      <c r="R312" s="271"/>
      <c r="S312" s="271"/>
      <c r="T312" s="272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3" t="s">
        <v>146</v>
      </c>
      <c r="AU312" s="273" t="s">
        <v>81</v>
      </c>
      <c r="AV312" s="15" t="s">
        <v>79</v>
      </c>
      <c r="AW312" s="15" t="s">
        <v>33</v>
      </c>
      <c r="AX312" s="15" t="s">
        <v>72</v>
      </c>
      <c r="AY312" s="273" t="s">
        <v>133</v>
      </c>
    </row>
    <row r="313" s="13" customFormat="1">
      <c r="A313" s="13"/>
      <c r="B313" s="232"/>
      <c r="C313" s="233"/>
      <c r="D313" s="226" t="s">
        <v>146</v>
      </c>
      <c r="E313" s="234" t="s">
        <v>19</v>
      </c>
      <c r="F313" s="235" t="s">
        <v>670</v>
      </c>
      <c r="G313" s="233"/>
      <c r="H313" s="236">
        <v>2.1360000000000001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146</v>
      </c>
      <c r="AU313" s="242" t="s">
        <v>81</v>
      </c>
      <c r="AV313" s="13" t="s">
        <v>81</v>
      </c>
      <c r="AW313" s="13" t="s">
        <v>33</v>
      </c>
      <c r="AX313" s="13" t="s">
        <v>72</v>
      </c>
      <c r="AY313" s="242" t="s">
        <v>133</v>
      </c>
    </row>
    <row r="314" s="14" customFormat="1">
      <c r="A314" s="14"/>
      <c r="B314" s="243"/>
      <c r="C314" s="244"/>
      <c r="D314" s="226" t="s">
        <v>146</v>
      </c>
      <c r="E314" s="245" t="s">
        <v>19</v>
      </c>
      <c r="F314" s="246" t="s">
        <v>154</v>
      </c>
      <c r="G314" s="244"/>
      <c r="H314" s="247">
        <v>29.225999999999999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146</v>
      </c>
      <c r="AU314" s="253" t="s">
        <v>81</v>
      </c>
      <c r="AV314" s="14" t="s">
        <v>140</v>
      </c>
      <c r="AW314" s="14" t="s">
        <v>33</v>
      </c>
      <c r="AX314" s="14" t="s">
        <v>79</v>
      </c>
      <c r="AY314" s="253" t="s">
        <v>133</v>
      </c>
    </row>
    <row r="315" s="2" customFormat="1" ht="16.5" customHeight="1">
      <c r="A315" s="39"/>
      <c r="B315" s="40"/>
      <c r="C315" s="213" t="s">
        <v>489</v>
      </c>
      <c r="D315" s="213" t="s">
        <v>135</v>
      </c>
      <c r="E315" s="214" t="s">
        <v>520</v>
      </c>
      <c r="F315" s="215" t="s">
        <v>521</v>
      </c>
      <c r="G315" s="216" t="s">
        <v>230</v>
      </c>
      <c r="H315" s="217">
        <v>642.97199999999998</v>
      </c>
      <c r="I315" s="218"/>
      <c r="J315" s="219">
        <f>ROUND(I315*H315,2)</f>
        <v>0</v>
      </c>
      <c r="K315" s="215" t="s">
        <v>139</v>
      </c>
      <c r="L315" s="45"/>
      <c r="M315" s="220" t="s">
        <v>19</v>
      </c>
      <c r="N315" s="221" t="s">
        <v>43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140</v>
      </c>
      <c r="AT315" s="224" t="s">
        <v>135</v>
      </c>
      <c r="AU315" s="224" t="s">
        <v>81</v>
      </c>
      <c r="AY315" s="18" t="s">
        <v>133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79</v>
      </c>
      <c r="BK315" s="225">
        <f>ROUND(I315*H315,2)</f>
        <v>0</v>
      </c>
      <c r="BL315" s="18" t="s">
        <v>140</v>
      </c>
      <c r="BM315" s="224" t="s">
        <v>671</v>
      </c>
    </row>
    <row r="316" s="2" customFormat="1">
      <c r="A316" s="39"/>
      <c r="B316" s="40"/>
      <c r="C316" s="41"/>
      <c r="D316" s="226" t="s">
        <v>142</v>
      </c>
      <c r="E316" s="41"/>
      <c r="F316" s="227" t="s">
        <v>523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142</v>
      </c>
      <c r="AU316" s="18" t="s">
        <v>81</v>
      </c>
    </row>
    <row r="317" s="2" customFormat="1">
      <c r="A317" s="39"/>
      <c r="B317" s="40"/>
      <c r="C317" s="41"/>
      <c r="D317" s="226" t="s">
        <v>144</v>
      </c>
      <c r="E317" s="41"/>
      <c r="F317" s="231" t="s">
        <v>503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144</v>
      </c>
      <c r="AU317" s="18" t="s">
        <v>81</v>
      </c>
    </row>
    <row r="318" s="13" customFormat="1">
      <c r="A318" s="13"/>
      <c r="B318" s="232"/>
      <c r="C318" s="233"/>
      <c r="D318" s="226" t="s">
        <v>146</v>
      </c>
      <c r="E318" s="234" t="s">
        <v>19</v>
      </c>
      <c r="F318" s="235" t="s">
        <v>672</v>
      </c>
      <c r="G318" s="233"/>
      <c r="H318" s="236">
        <v>642.97199999999998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146</v>
      </c>
      <c r="AU318" s="242" t="s">
        <v>81</v>
      </c>
      <c r="AV318" s="13" t="s">
        <v>81</v>
      </c>
      <c r="AW318" s="13" t="s">
        <v>33</v>
      </c>
      <c r="AX318" s="13" t="s">
        <v>79</v>
      </c>
      <c r="AY318" s="242" t="s">
        <v>133</v>
      </c>
    </row>
    <row r="319" s="12" customFormat="1" ht="22.8" customHeight="1">
      <c r="A319" s="12"/>
      <c r="B319" s="197"/>
      <c r="C319" s="198"/>
      <c r="D319" s="199" t="s">
        <v>71</v>
      </c>
      <c r="E319" s="211" t="s">
        <v>525</v>
      </c>
      <c r="F319" s="211" t="s">
        <v>526</v>
      </c>
      <c r="G319" s="198"/>
      <c r="H319" s="198"/>
      <c r="I319" s="201"/>
      <c r="J319" s="212">
        <f>BK319</f>
        <v>0</v>
      </c>
      <c r="K319" s="198"/>
      <c r="L319" s="203"/>
      <c r="M319" s="204"/>
      <c r="N319" s="205"/>
      <c r="O319" s="205"/>
      <c r="P319" s="206">
        <f>SUM(P320:P321)</f>
        <v>0</v>
      </c>
      <c r="Q319" s="205"/>
      <c r="R319" s="206">
        <f>SUM(R320:R321)</f>
        <v>0</v>
      </c>
      <c r="S319" s="205"/>
      <c r="T319" s="207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8" t="s">
        <v>79</v>
      </c>
      <c r="AT319" s="209" t="s">
        <v>71</v>
      </c>
      <c r="AU319" s="209" t="s">
        <v>79</v>
      </c>
      <c r="AY319" s="208" t="s">
        <v>133</v>
      </c>
      <c r="BK319" s="210">
        <f>SUM(BK320:BK321)</f>
        <v>0</v>
      </c>
    </row>
    <row r="320" s="2" customFormat="1" ht="16.5" customHeight="1">
      <c r="A320" s="39"/>
      <c r="B320" s="40"/>
      <c r="C320" s="213" t="s">
        <v>493</v>
      </c>
      <c r="D320" s="213" t="s">
        <v>135</v>
      </c>
      <c r="E320" s="214" t="s">
        <v>528</v>
      </c>
      <c r="F320" s="215" t="s">
        <v>529</v>
      </c>
      <c r="G320" s="216" t="s">
        <v>230</v>
      </c>
      <c r="H320" s="217">
        <v>24.018999999999998</v>
      </c>
      <c r="I320" s="218"/>
      <c r="J320" s="219">
        <f>ROUND(I320*H320,2)</f>
        <v>0</v>
      </c>
      <c r="K320" s="215" t="s">
        <v>139</v>
      </c>
      <c r="L320" s="45"/>
      <c r="M320" s="220" t="s">
        <v>19</v>
      </c>
      <c r="N320" s="221" t="s">
        <v>43</v>
      </c>
      <c r="O320" s="85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140</v>
      </c>
      <c r="AT320" s="224" t="s">
        <v>135</v>
      </c>
      <c r="AU320" s="224" t="s">
        <v>81</v>
      </c>
      <c r="AY320" s="18" t="s">
        <v>133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79</v>
      </c>
      <c r="BK320" s="225">
        <f>ROUND(I320*H320,2)</f>
        <v>0</v>
      </c>
      <c r="BL320" s="18" t="s">
        <v>140</v>
      </c>
      <c r="BM320" s="224" t="s">
        <v>673</v>
      </c>
    </row>
    <row r="321" s="2" customFormat="1">
      <c r="A321" s="39"/>
      <c r="B321" s="40"/>
      <c r="C321" s="41"/>
      <c r="D321" s="226" t="s">
        <v>142</v>
      </c>
      <c r="E321" s="41"/>
      <c r="F321" s="227" t="s">
        <v>531</v>
      </c>
      <c r="G321" s="41"/>
      <c r="H321" s="41"/>
      <c r="I321" s="228"/>
      <c r="J321" s="41"/>
      <c r="K321" s="41"/>
      <c r="L321" s="45"/>
      <c r="M321" s="274"/>
      <c r="N321" s="275"/>
      <c r="O321" s="276"/>
      <c r="P321" s="276"/>
      <c r="Q321" s="276"/>
      <c r="R321" s="276"/>
      <c r="S321" s="276"/>
      <c r="T321" s="277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142</v>
      </c>
      <c r="AU321" s="18" t="s">
        <v>81</v>
      </c>
    </row>
    <row r="322" s="2" customFormat="1" ht="6.96" customHeight="1">
      <c r="A322" s="39"/>
      <c r="B322" s="60"/>
      <c r="C322" s="61"/>
      <c r="D322" s="61"/>
      <c r="E322" s="61"/>
      <c r="F322" s="61"/>
      <c r="G322" s="61"/>
      <c r="H322" s="61"/>
      <c r="I322" s="61"/>
      <c r="J322" s="61"/>
      <c r="K322" s="61"/>
      <c r="L322" s="45"/>
      <c r="M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</row>
  </sheetData>
  <sheetProtection sheet="1" autoFilter="0" formatColumns="0" formatRows="0" objects="1" scenarios="1" spinCount="100000" saltValue="dSeJ3vAU7xCZFjeDEPTOJrD3dPsqzTfE3O4uEHaW9T0oS8GGMUSf0mVYI6OLi4ToMlRk55oanoh5zq4Lxz0iMw==" hashValue="4IvSHXMQvi1saWe8zSNxIz0ARHnDVVhOCQr8uHWXsr9EOti8Dh6HJiSKQgHkQfglmXTkoDYESOTyVtiT0ilPEg==" algorithmName="SHA-512" password="CC35"/>
  <autoFilter ref="C91:K3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propojka Bratislavská - Lanžhotská, chodník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674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674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ROUND((SUM(BE93:BE306)),  2)</f>
        <v>0</v>
      </c>
      <c r="G35" s="39"/>
      <c r="H35" s="39"/>
      <c r="I35" s="158">
        <v>0.20999999999999999</v>
      </c>
      <c r="J35" s="157">
        <f>ROUND(((SUM(BE93:BE306))*I35),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ROUND((SUM(BF93:BF306)),  2)</f>
        <v>0</v>
      </c>
      <c r="G36" s="39"/>
      <c r="H36" s="39"/>
      <c r="I36" s="158">
        <v>0.14999999999999999</v>
      </c>
      <c r="J36" s="157">
        <f>ROUND(((SUM(BF93:BF306))*I36),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ROUND((SUM(BG93:BG306)),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ROUND((SUM(BH93:BH306)),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ROUND((SUM(BI93:BI306)),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propojka Bratislavská - Lanžhotská, chodník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674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101.3 - Obnova chodníku II.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111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112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113</v>
      </c>
      <c r="E66" s="183"/>
      <c r="F66" s="183"/>
      <c r="G66" s="183"/>
      <c r="H66" s="183"/>
      <c r="I66" s="183"/>
      <c r="J66" s="184">
        <f>J167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115</v>
      </c>
      <c r="E67" s="183"/>
      <c r="F67" s="183"/>
      <c r="G67" s="183"/>
      <c r="H67" s="183"/>
      <c r="I67" s="183"/>
      <c r="J67" s="184">
        <f>J216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116</v>
      </c>
      <c r="E68" s="183"/>
      <c r="F68" s="183"/>
      <c r="G68" s="183"/>
      <c r="H68" s="183"/>
      <c r="I68" s="183"/>
      <c r="J68" s="184">
        <f>J264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117</v>
      </c>
      <c r="E69" s="183"/>
      <c r="F69" s="183"/>
      <c r="G69" s="183"/>
      <c r="H69" s="183"/>
      <c r="I69" s="183"/>
      <c r="J69" s="184">
        <f>J296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675</v>
      </c>
      <c r="E70" s="178"/>
      <c r="F70" s="178"/>
      <c r="G70" s="178"/>
      <c r="H70" s="178"/>
      <c r="I70" s="178"/>
      <c r="J70" s="179">
        <f>J299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676</v>
      </c>
      <c r="E71" s="183"/>
      <c r="F71" s="183"/>
      <c r="G71" s="183"/>
      <c r="H71" s="183"/>
      <c r="I71" s="183"/>
      <c r="J71" s="184">
        <f>J300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118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Břeclav - propojka Bratislavská - Lanžhotská, chodník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103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674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105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SO 101.3 - Obnova chodníku II.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>Břeclav</v>
      </c>
      <c r="G87" s="41"/>
      <c r="H87" s="41"/>
      <c r="I87" s="33" t="s">
        <v>23</v>
      </c>
      <c r="J87" s="73" t="str">
        <f>IF(J14="","",J14)</f>
        <v>23. 7. 2021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E17</f>
        <v>město Břeclav</v>
      </c>
      <c r="G89" s="41"/>
      <c r="H89" s="41"/>
      <c r="I89" s="33" t="s">
        <v>31</v>
      </c>
      <c r="J89" s="37" t="str">
        <f>E23</f>
        <v>ViaDesigne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IF(E20="","",E20)</f>
        <v>Vyplň údaj</v>
      </c>
      <c r="G90" s="41"/>
      <c r="H90" s="41"/>
      <c r="I90" s="33" t="s">
        <v>34</v>
      </c>
      <c r="J90" s="37" t="str">
        <f>E26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119</v>
      </c>
      <c r="D92" s="189" t="s">
        <v>57</v>
      </c>
      <c r="E92" s="189" t="s">
        <v>53</v>
      </c>
      <c r="F92" s="189" t="s">
        <v>54</v>
      </c>
      <c r="G92" s="189" t="s">
        <v>120</v>
      </c>
      <c r="H92" s="189" t="s">
        <v>121</v>
      </c>
      <c r="I92" s="189" t="s">
        <v>122</v>
      </c>
      <c r="J92" s="189" t="s">
        <v>109</v>
      </c>
      <c r="K92" s="190" t="s">
        <v>123</v>
      </c>
      <c r="L92" s="191"/>
      <c r="M92" s="93" t="s">
        <v>19</v>
      </c>
      <c r="N92" s="94" t="s">
        <v>42</v>
      </c>
      <c r="O92" s="94" t="s">
        <v>124</v>
      </c>
      <c r="P92" s="94" t="s">
        <v>125</v>
      </c>
      <c r="Q92" s="94" t="s">
        <v>126</v>
      </c>
      <c r="R92" s="94" t="s">
        <v>127</v>
      </c>
      <c r="S92" s="94" t="s">
        <v>128</v>
      </c>
      <c r="T92" s="95" t="s">
        <v>129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130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P94+P299</f>
        <v>0</v>
      </c>
      <c r="Q93" s="97"/>
      <c r="R93" s="194">
        <f>R94+R299</f>
        <v>36.144976</v>
      </c>
      <c r="S93" s="97"/>
      <c r="T93" s="195">
        <f>T94+T299</f>
        <v>56.269999999999989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110</v>
      </c>
      <c r="BK93" s="196">
        <f>BK94+BK299</f>
        <v>0</v>
      </c>
    </row>
    <row r="94" s="12" customFormat="1" ht="25.92" customHeight="1">
      <c r="A94" s="12"/>
      <c r="B94" s="197"/>
      <c r="C94" s="198"/>
      <c r="D94" s="199" t="s">
        <v>71</v>
      </c>
      <c r="E94" s="200" t="s">
        <v>131</v>
      </c>
      <c r="F94" s="200" t="s">
        <v>132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P95+P167+P216+P264+P296</f>
        <v>0</v>
      </c>
      <c r="Q94" s="205"/>
      <c r="R94" s="206">
        <f>R95+R167+R216+R264+R296</f>
        <v>36.142256000000003</v>
      </c>
      <c r="S94" s="205"/>
      <c r="T94" s="207">
        <f>T95+T167+T216+T264+T296</f>
        <v>56.269999999999989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79</v>
      </c>
      <c r="AT94" s="209" t="s">
        <v>71</v>
      </c>
      <c r="AU94" s="209" t="s">
        <v>72</v>
      </c>
      <c r="AY94" s="208" t="s">
        <v>133</v>
      </c>
      <c r="BK94" s="210">
        <f>BK95+BK167+BK216+BK264+BK296</f>
        <v>0</v>
      </c>
    </row>
    <row r="95" s="12" customFormat="1" ht="22.8" customHeight="1">
      <c r="A95" s="12"/>
      <c r="B95" s="197"/>
      <c r="C95" s="198"/>
      <c r="D95" s="199" t="s">
        <v>71</v>
      </c>
      <c r="E95" s="211" t="s">
        <v>79</v>
      </c>
      <c r="F95" s="211" t="s">
        <v>134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SUM(P96:P166)</f>
        <v>0</v>
      </c>
      <c r="Q95" s="205"/>
      <c r="R95" s="206">
        <f>SUM(R96:R166)</f>
        <v>2.5262039999999999</v>
      </c>
      <c r="S95" s="205"/>
      <c r="T95" s="207">
        <f>SUM(T96:T166)</f>
        <v>56.187999999999988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71</v>
      </c>
      <c r="AU95" s="209" t="s">
        <v>79</v>
      </c>
      <c r="AY95" s="208" t="s">
        <v>133</v>
      </c>
      <c r="BK95" s="210">
        <f>SUM(BK96:BK166)</f>
        <v>0</v>
      </c>
    </row>
    <row r="96" s="2" customFormat="1" ht="16.5" customHeight="1">
      <c r="A96" s="39"/>
      <c r="B96" s="40"/>
      <c r="C96" s="213" t="s">
        <v>79</v>
      </c>
      <c r="D96" s="213" t="s">
        <v>135</v>
      </c>
      <c r="E96" s="214" t="s">
        <v>136</v>
      </c>
      <c r="F96" s="215" t="s">
        <v>137</v>
      </c>
      <c r="G96" s="216" t="s">
        <v>138</v>
      </c>
      <c r="H96" s="217">
        <v>58.600000000000001</v>
      </c>
      <c r="I96" s="218"/>
      <c r="J96" s="219">
        <f>ROUND(I96*H96,2)</f>
        <v>0</v>
      </c>
      <c r="K96" s="215" t="s">
        <v>139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0.255</v>
      </c>
      <c r="T96" s="223">
        <f>S96*H96</f>
        <v>14.943000000000001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140</v>
      </c>
      <c r="AT96" s="224" t="s">
        <v>135</v>
      </c>
      <c r="AU96" s="224" t="s">
        <v>81</v>
      </c>
      <c r="AY96" s="18" t="s">
        <v>133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140</v>
      </c>
      <c r="BM96" s="224" t="s">
        <v>677</v>
      </c>
    </row>
    <row r="97" s="2" customFormat="1">
      <c r="A97" s="39"/>
      <c r="B97" s="40"/>
      <c r="C97" s="41"/>
      <c r="D97" s="226" t="s">
        <v>142</v>
      </c>
      <c r="E97" s="41"/>
      <c r="F97" s="227" t="s">
        <v>143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81</v>
      </c>
    </row>
    <row r="98" s="2" customFormat="1">
      <c r="A98" s="39"/>
      <c r="B98" s="40"/>
      <c r="C98" s="41"/>
      <c r="D98" s="226" t="s">
        <v>144</v>
      </c>
      <c r="E98" s="41"/>
      <c r="F98" s="231" t="s">
        <v>145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81</v>
      </c>
    </row>
    <row r="99" s="13" customFormat="1">
      <c r="A99" s="13"/>
      <c r="B99" s="232"/>
      <c r="C99" s="233"/>
      <c r="D99" s="226" t="s">
        <v>146</v>
      </c>
      <c r="E99" s="234" t="s">
        <v>19</v>
      </c>
      <c r="F99" s="235" t="s">
        <v>678</v>
      </c>
      <c r="G99" s="233"/>
      <c r="H99" s="236">
        <v>58.600000000000001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146</v>
      </c>
      <c r="AU99" s="242" t="s">
        <v>81</v>
      </c>
      <c r="AV99" s="13" t="s">
        <v>81</v>
      </c>
      <c r="AW99" s="13" t="s">
        <v>33</v>
      </c>
      <c r="AX99" s="13" t="s">
        <v>79</v>
      </c>
      <c r="AY99" s="242" t="s">
        <v>133</v>
      </c>
    </row>
    <row r="100" s="2" customFormat="1" ht="16.5" customHeight="1">
      <c r="A100" s="39"/>
      <c r="B100" s="40"/>
      <c r="C100" s="213" t="s">
        <v>81</v>
      </c>
      <c r="D100" s="213" t="s">
        <v>135</v>
      </c>
      <c r="E100" s="214" t="s">
        <v>162</v>
      </c>
      <c r="F100" s="215" t="s">
        <v>163</v>
      </c>
      <c r="G100" s="216" t="s">
        <v>138</v>
      </c>
      <c r="H100" s="217">
        <v>15.6</v>
      </c>
      <c r="I100" s="218"/>
      <c r="J100" s="219">
        <f>ROUND(I100*H100,2)</f>
        <v>0</v>
      </c>
      <c r="K100" s="215" t="s">
        <v>139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0.22</v>
      </c>
      <c r="T100" s="223">
        <f>S100*H100</f>
        <v>3.4319999999999999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140</v>
      </c>
      <c r="AT100" s="224" t="s">
        <v>135</v>
      </c>
      <c r="AU100" s="224" t="s">
        <v>81</v>
      </c>
      <c r="AY100" s="18" t="s">
        <v>133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140</v>
      </c>
      <c r="BM100" s="224" t="s">
        <v>679</v>
      </c>
    </row>
    <row r="101" s="2" customFormat="1">
      <c r="A101" s="39"/>
      <c r="B101" s="40"/>
      <c r="C101" s="41"/>
      <c r="D101" s="226" t="s">
        <v>142</v>
      </c>
      <c r="E101" s="41"/>
      <c r="F101" s="227" t="s">
        <v>165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81</v>
      </c>
    </row>
    <row r="102" s="2" customFormat="1">
      <c r="A102" s="39"/>
      <c r="B102" s="40"/>
      <c r="C102" s="41"/>
      <c r="D102" s="226" t="s">
        <v>144</v>
      </c>
      <c r="E102" s="41"/>
      <c r="F102" s="231" t="s">
        <v>166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81</v>
      </c>
    </row>
    <row r="103" s="13" customFormat="1">
      <c r="A103" s="13"/>
      <c r="B103" s="232"/>
      <c r="C103" s="233"/>
      <c r="D103" s="226" t="s">
        <v>146</v>
      </c>
      <c r="E103" s="234" t="s">
        <v>19</v>
      </c>
      <c r="F103" s="235" t="s">
        <v>680</v>
      </c>
      <c r="G103" s="233"/>
      <c r="H103" s="236">
        <v>15.6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146</v>
      </c>
      <c r="AU103" s="242" t="s">
        <v>81</v>
      </c>
      <c r="AV103" s="13" t="s">
        <v>81</v>
      </c>
      <c r="AW103" s="13" t="s">
        <v>33</v>
      </c>
      <c r="AX103" s="13" t="s">
        <v>79</v>
      </c>
      <c r="AY103" s="242" t="s">
        <v>133</v>
      </c>
    </row>
    <row r="104" s="2" customFormat="1" ht="16.5" customHeight="1">
      <c r="A104" s="39"/>
      <c r="B104" s="40"/>
      <c r="C104" s="213" t="s">
        <v>155</v>
      </c>
      <c r="D104" s="213" t="s">
        <v>135</v>
      </c>
      <c r="E104" s="214" t="s">
        <v>681</v>
      </c>
      <c r="F104" s="215" t="s">
        <v>682</v>
      </c>
      <c r="G104" s="216" t="s">
        <v>138</v>
      </c>
      <c r="H104" s="217">
        <v>67.599999999999994</v>
      </c>
      <c r="I104" s="218"/>
      <c r="J104" s="219">
        <f>ROUND(I104*H104,2)</f>
        <v>0</v>
      </c>
      <c r="K104" s="215" t="s">
        <v>139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0.28999999999999998</v>
      </c>
      <c r="T104" s="223">
        <f>S104*H104</f>
        <v>19.603999999999996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140</v>
      </c>
      <c r="AT104" s="224" t="s">
        <v>135</v>
      </c>
      <c r="AU104" s="224" t="s">
        <v>81</v>
      </c>
      <c r="AY104" s="18" t="s">
        <v>133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140</v>
      </c>
      <c r="BM104" s="224" t="s">
        <v>683</v>
      </c>
    </row>
    <row r="105" s="2" customFormat="1">
      <c r="A105" s="39"/>
      <c r="B105" s="40"/>
      <c r="C105" s="41"/>
      <c r="D105" s="226" t="s">
        <v>142</v>
      </c>
      <c r="E105" s="41"/>
      <c r="F105" s="227" t="s">
        <v>684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142</v>
      </c>
      <c r="AU105" s="18" t="s">
        <v>81</v>
      </c>
    </row>
    <row r="106" s="2" customFormat="1">
      <c r="A106" s="39"/>
      <c r="B106" s="40"/>
      <c r="C106" s="41"/>
      <c r="D106" s="226" t="s">
        <v>144</v>
      </c>
      <c r="E106" s="41"/>
      <c r="F106" s="231" t="s">
        <v>166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81</v>
      </c>
    </row>
    <row r="107" s="13" customFormat="1">
      <c r="A107" s="13"/>
      <c r="B107" s="232"/>
      <c r="C107" s="233"/>
      <c r="D107" s="226" t="s">
        <v>146</v>
      </c>
      <c r="E107" s="234" t="s">
        <v>19</v>
      </c>
      <c r="F107" s="235" t="s">
        <v>685</v>
      </c>
      <c r="G107" s="233"/>
      <c r="H107" s="236">
        <v>15.6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146</v>
      </c>
      <c r="AU107" s="242" t="s">
        <v>81</v>
      </c>
      <c r="AV107" s="13" t="s">
        <v>81</v>
      </c>
      <c r="AW107" s="13" t="s">
        <v>33</v>
      </c>
      <c r="AX107" s="13" t="s">
        <v>72</v>
      </c>
      <c r="AY107" s="242" t="s">
        <v>133</v>
      </c>
    </row>
    <row r="108" s="13" customFormat="1">
      <c r="A108" s="13"/>
      <c r="B108" s="232"/>
      <c r="C108" s="233"/>
      <c r="D108" s="226" t="s">
        <v>146</v>
      </c>
      <c r="E108" s="234" t="s">
        <v>19</v>
      </c>
      <c r="F108" s="235" t="s">
        <v>686</v>
      </c>
      <c r="G108" s="233"/>
      <c r="H108" s="236">
        <v>52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146</v>
      </c>
      <c r="AU108" s="242" t="s">
        <v>81</v>
      </c>
      <c r="AV108" s="13" t="s">
        <v>81</v>
      </c>
      <c r="AW108" s="13" t="s">
        <v>33</v>
      </c>
      <c r="AX108" s="13" t="s">
        <v>72</v>
      </c>
      <c r="AY108" s="242" t="s">
        <v>133</v>
      </c>
    </row>
    <row r="109" s="14" customFormat="1">
      <c r="A109" s="14"/>
      <c r="B109" s="243"/>
      <c r="C109" s="244"/>
      <c r="D109" s="226" t="s">
        <v>146</v>
      </c>
      <c r="E109" s="245" t="s">
        <v>19</v>
      </c>
      <c r="F109" s="246" t="s">
        <v>154</v>
      </c>
      <c r="G109" s="244"/>
      <c r="H109" s="247">
        <v>67.599999999999994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146</v>
      </c>
      <c r="AU109" s="253" t="s">
        <v>81</v>
      </c>
      <c r="AV109" s="14" t="s">
        <v>140</v>
      </c>
      <c r="AW109" s="14" t="s">
        <v>33</v>
      </c>
      <c r="AX109" s="14" t="s">
        <v>79</v>
      </c>
      <c r="AY109" s="253" t="s">
        <v>133</v>
      </c>
    </row>
    <row r="110" s="2" customFormat="1" ht="16.5" customHeight="1">
      <c r="A110" s="39"/>
      <c r="B110" s="40"/>
      <c r="C110" s="213" t="s">
        <v>140</v>
      </c>
      <c r="D110" s="213" t="s">
        <v>135</v>
      </c>
      <c r="E110" s="214" t="s">
        <v>177</v>
      </c>
      <c r="F110" s="215" t="s">
        <v>178</v>
      </c>
      <c r="G110" s="216" t="s">
        <v>138</v>
      </c>
      <c r="H110" s="217">
        <v>6.5999999999999996</v>
      </c>
      <c r="I110" s="218"/>
      <c r="J110" s="219">
        <f>ROUND(I110*H110,2)</f>
        <v>0</v>
      </c>
      <c r="K110" s="215" t="s">
        <v>139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0.44</v>
      </c>
      <c r="T110" s="223">
        <f>S110*H110</f>
        <v>2.9039999999999999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140</v>
      </c>
      <c r="AT110" s="224" t="s">
        <v>135</v>
      </c>
      <c r="AU110" s="224" t="s">
        <v>81</v>
      </c>
      <c r="AY110" s="18" t="s">
        <v>133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140</v>
      </c>
      <c r="BM110" s="224" t="s">
        <v>687</v>
      </c>
    </row>
    <row r="111" s="2" customFormat="1">
      <c r="A111" s="39"/>
      <c r="B111" s="40"/>
      <c r="C111" s="41"/>
      <c r="D111" s="226" t="s">
        <v>142</v>
      </c>
      <c r="E111" s="41"/>
      <c r="F111" s="227" t="s">
        <v>180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142</v>
      </c>
      <c r="AU111" s="18" t="s">
        <v>81</v>
      </c>
    </row>
    <row r="112" s="2" customFormat="1">
      <c r="A112" s="39"/>
      <c r="B112" s="40"/>
      <c r="C112" s="41"/>
      <c r="D112" s="226" t="s">
        <v>144</v>
      </c>
      <c r="E112" s="41"/>
      <c r="F112" s="231" t="s">
        <v>166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81</v>
      </c>
    </row>
    <row r="113" s="13" customFormat="1">
      <c r="A113" s="13"/>
      <c r="B113" s="232"/>
      <c r="C113" s="233"/>
      <c r="D113" s="226" t="s">
        <v>146</v>
      </c>
      <c r="E113" s="234" t="s">
        <v>19</v>
      </c>
      <c r="F113" s="235" t="s">
        <v>688</v>
      </c>
      <c r="G113" s="233"/>
      <c r="H113" s="236">
        <v>6.5999999999999996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146</v>
      </c>
      <c r="AU113" s="242" t="s">
        <v>81</v>
      </c>
      <c r="AV113" s="13" t="s">
        <v>81</v>
      </c>
      <c r="AW113" s="13" t="s">
        <v>33</v>
      </c>
      <c r="AX113" s="13" t="s">
        <v>79</v>
      </c>
      <c r="AY113" s="242" t="s">
        <v>133</v>
      </c>
    </row>
    <row r="114" s="2" customFormat="1" ht="16.5" customHeight="1">
      <c r="A114" s="39"/>
      <c r="B114" s="40"/>
      <c r="C114" s="213" t="s">
        <v>169</v>
      </c>
      <c r="D114" s="213" t="s">
        <v>135</v>
      </c>
      <c r="E114" s="214" t="s">
        <v>185</v>
      </c>
      <c r="F114" s="215" t="s">
        <v>186</v>
      </c>
      <c r="G114" s="216" t="s">
        <v>187</v>
      </c>
      <c r="H114" s="217">
        <v>41</v>
      </c>
      <c r="I114" s="218"/>
      <c r="J114" s="219">
        <f>ROUND(I114*H114,2)</f>
        <v>0</v>
      </c>
      <c r="K114" s="215" t="s">
        <v>139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0.20499999999999999</v>
      </c>
      <c r="T114" s="223">
        <f>S114*H114</f>
        <v>8.4049999999999994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140</v>
      </c>
      <c r="AT114" s="224" t="s">
        <v>135</v>
      </c>
      <c r="AU114" s="224" t="s">
        <v>81</v>
      </c>
      <c r="AY114" s="18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140</v>
      </c>
      <c r="BM114" s="224" t="s">
        <v>689</v>
      </c>
    </row>
    <row r="115" s="2" customFormat="1">
      <c r="A115" s="39"/>
      <c r="B115" s="40"/>
      <c r="C115" s="41"/>
      <c r="D115" s="226" t="s">
        <v>142</v>
      </c>
      <c r="E115" s="41"/>
      <c r="F115" s="227" t="s">
        <v>189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81</v>
      </c>
    </row>
    <row r="116" s="2" customFormat="1">
      <c r="A116" s="39"/>
      <c r="B116" s="40"/>
      <c r="C116" s="41"/>
      <c r="D116" s="226" t="s">
        <v>144</v>
      </c>
      <c r="E116" s="41"/>
      <c r="F116" s="231" t="s">
        <v>190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81</v>
      </c>
    </row>
    <row r="117" s="13" customFormat="1">
      <c r="A117" s="13"/>
      <c r="B117" s="232"/>
      <c r="C117" s="233"/>
      <c r="D117" s="226" t="s">
        <v>146</v>
      </c>
      <c r="E117" s="234" t="s">
        <v>19</v>
      </c>
      <c r="F117" s="235" t="s">
        <v>690</v>
      </c>
      <c r="G117" s="233"/>
      <c r="H117" s="236">
        <v>41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146</v>
      </c>
      <c r="AU117" s="242" t="s">
        <v>81</v>
      </c>
      <c r="AV117" s="13" t="s">
        <v>81</v>
      </c>
      <c r="AW117" s="13" t="s">
        <v>33</v>
      </c>
      <c r="AX117" s="13" t="s">
        <v>79</v>
      </c>
      <c r="AY117" s="242" t="s">
        <v>133</v>
      </c>
    </row>
    <row r="118" s="2" customFormat="1" ht="16.5" customHeight="1">
      <c r="A118" s="39"/>
      <c r="B118" s="40"/>
      <c r="C118" s="213" t="s">
        <v>176</v>
      </c>
      <c r="D118" s="213" t="s">
        <v>135</v>
      </c>
      <c r="E118" s="214" t="s">
        <v>193</v>
      </c>
      <c r="F118" s="215" t="s">
        <v>194</v>
      </c>
      <c r="G118" s="216" t="s">
        <v>187</v>
      </c>
      <c r="H118" s="217">
        <v>60</v>
      </c>
      <c r="I118" s="218"/>
      <c r="J118" s="219">
        <f>ROUND(I118*H118,2)</f>
        <v>0</v>
      </c>
      <c r="K118" s="215" t="s">
        <v>139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0.11500000000000001</v>
      </c>
      <c r="T118" s="223">
        <f>S118*H118</f>
        <v>6.9000000000000004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140</v>
      </c>
      <c r="AT118" s="224" t="s">
        <v>135</v>
      </c>
      <c r="AU118" s="224" t="s">
        <v>81</v>
      </c>
      <c r="AY118" s="18" t="s">
        <v>133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140</v>
      </c>
      <c r="BM118" s="224" t="s">
        <v>691</v>
      </c>
    </row>
    <row r="119" s="2" customFormat="1">
      <c r="A119" s="39"/>
      <c r="B119" s="40"/>
      <c r="C119" s="41"/>
      <c r="D119" s="226" t="s">
        <v>142</v>
      </c>
      <c r="E119" s="41"/>
      <c r="F119" s="227" t="s">
        <v>196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142</v>
      </c>
      <c r="AU119" s="18" t="s">
        <v>81</v>
      </c>
    </row>
    <row r="120" s="2" customFormat="1">
      <c r="A120" s="39"/>
      <c r="B120" s="40"/>
      <c r="C120" s="41"/>
      <c r="D120" s="226" t="s">
        <v>144</v>
      </c>
      <c r="E120" s="41"/>
      <c r="F120" s="231" t="s">
        <v>190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81</v>
      </c>
    </row>
    <row r="121" s="13" customFormat="1">
      <c r="A121" s="13"/>
      <c r="B121" s="232"/>
      <c r="C121" s="233"/>
      <c r="D121" s="226" t="s">
        <v>146</v>
      </c>
      <c r="E121" s="234" t="s">
        <v>19</v>
      </c>
      <c r="F121" s="235" t="s">
        <v>692</v>
      </c>
      <c r="G121" s="233"/>
      <c r="H121" s="236">
        <v>60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146</v>
      </c>
      <c r="AU121" s="242" t="s">
        <v>81</v>
      </c>
      <c r="AV121" s="13" t="s">
        <v>81</v>
      </c>
      <c r="AW121" s="13" t="s">
        <v>33</v>
      </c>
      <c r="AX121" s="13" t="s">
        <v>79</v>
      </c>
      <c r="AY121" s="242" t="s">
        <v>133</v>
      </c>
    </row>
    <row r="122" s="2" customFormat="1" ht="21.75" customHeight="1">
      <c r="A122" s="39"/>
      <c r="B122" s="40"/>
      <c r="C122" s="213" t="s">
        <v>184</v>
      </c>
      <c r="D122" s="213" t="s">
        <v>135</v>
      </c>
      <c r="E122" s="214" t="s">
        <v>199</v>
      </c>
      <c r="F122" s="215" t="s">
        <v>200</v>
      </c>
      <c r="G122" s="216" t="s">
        <v>201</v>
      </c>
      <c r="H122" s="217">
        <v>0.51000000000000001</v>
      </c>
      <c r="I122" s="218"/>
      <c r="J122" s="219">
        <f>ROUND(I122*H122,2)</f>
        <v>0</v>
      </c>
      <c r="K122" s="215" t="s">
        <v>139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140</v>
      </c>
      <c r="AT122" s="224" t="s">
        <v>135</v>
      </c>
      <c r="AU122" s="224" t="s">
        <v>81</v>
      </c>
      <c r="AY122" s="18" t="s">
        <v>133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140</v>
      </c>
      <c r="BM122" s="224" t="s">
        <v>693</v>
      </c>
    </row>
    <row r="123" s="2" customFormat="1">
      <c r="A123" s="39"/>
      <c r="B123" s="40"/>
      <c r="C123" s="41"/>
      <c r="D123" s="226" t="s">
        <v>142</v>
      </c>
      <c r="E123" s="41"/>
      <c r="F123" s="227" t="s">
        <v>203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142</v>
      </c>
      <c r="AU123" s="18" t="s">
        <v>81</v>
      </c>
    </row>
    <row r="124" s="2" customFormat="1">
      <c r="A124" s="39"/>
      <c r="B124" s="40"/>
      <c r="C124" s="41"/>
      <c r="D124" s="226" t="s">
        <v>144</v>
      </c>
      <c r="E124" s="41"/>
      <c r="F124" s="231" t="s">
        <v>204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81</v>
      </c>
    </row>
    <row r="125" s="13" customFormat="1">
      <c r="A125" s="13"/>
      <c r="B125" s="232"/>
      <c r="C125" s="233"/>
      <c r="D125" s="226" t="s">
        <v>146</v>
      </c>
      <c r="E125" s="234" t="s">
        <v>19</v>
      </c>
      <c r="F125" s="235" t="s">
        <v>694</v>
      </c>
      <c r="G125" s="233"/>
      <c r="H125" s="236">
        <v>0.51000000000000001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146</v>
      </c>
      <c r="AU125" s="242" t="s">
        <v>81</v>
      </c>
      <c r="AV125" s="13" t="s">
        <v>81</v>
      </c>
      <c r="AW125" s="13" t="s">
        <v>33</v>
      </c>
      <c r="AX125" s="13" t="s">
        <v>79</v>
      </c>
      <c r="AY125" s="242" t="s">
        <v>133</v>
      </c>
    </row>
    <row r="126" s="2" customFormat="1" ht="16.5" customHeight="1">
      <c r="A126" s="39"/>
      <c r="B126" s="40"/>
      <c r="C126" s="213" t="s">
        <v>192</v>
      </c>
      <c r="D126" s="213" t="s">
        <v>135</v>
      </c>
      <c r="E126" s="214" t="s">
        <v>215</v>
      </c>
      <c r="F126" s="215" t="s">
        <v>216</v>
      </c>
      <c r="G126" s="216" t="s">
        <v>201</v>
      </c>
      <c r="H126" s="217">
        <v>0.51000000000000001</v>
      </c>
      <c r="I126" s="218"/>
      <c r="J126" s="219">
        <f>ROUND(I126*H126,2)</f>
        <v>0</v>
      </c>
      <c r="K126" s="215" t="s">
        <v>139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140</v>
      </c>
      <c r="AT126" s="224" t="s">
        <v>135</v>
      </c>
      <c r="AU126" s="224" t="s">
        <v>81</v>
      </c>
      <c r="AY126" s="18" t="s">
        <v>133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140</v>
      </c>
      <c r="BM126" s="224" t="s">
        <v>695</v>
      </c>
    </row>
    <row r="127" s="2" customFormat="1">
      <c r="A127" s="39"/>
      <c r="B127" s="40"/>
      <c r="C127" s="41"/>
      <c r="D127" s="226" t="s">
        <v>142</v>
      </c>
      <c r="E127" s="41"/>
      <c r="F127" s="227" t="s">
        <v>218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81</v>
      </c>
    </row>
    <row r="128" s="2" customFormat="1">
      <c r="A128" s="39"/>
      <c r="B128" s="40"/>
      <c r="C128" s="41"/>
      <c r="D128" s="226" t="s">
        <v>144</v>
      </c>
      <c r="E128" s="41"/>
      <c r="F128" s="231" t="s">
        <v>219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144</v>
      </c>
      <c r="AU128" s="18" t="s">
        <v>81</v>
      </c>
    </row>
    <row r="129" s="13" customFormat="1">
      <c r="A129" s="13"/>
      <c r="B129" s="232"/>
      <c r="C129" s="233"/>
      <c r="D129" s="226" t="s">
        <v>146</v>
      </c>
      <c r="E129" s="234" t="s">
        <v>19</v>
      </c>
      <c r="F129" s="235" t="s">
        <v>696</v>
      </c>
      <c r="G129" s="233"/>
      <c r="H129" s="236">
        <v>0.51000000000000001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146</v>
      </c>
      <c r="AU129" s="242" t="s">
        <v>81</v>
      </c>
      <c r="AV129" s="13" t="s">
        <v>81</v>
      </c>
      <c r="AW129" s="13" t="s">
        <v>33</v>
      </c>
      <c r="AX129" s="13" t="s">
        <v>79</v>
      </c>
      <c r="AY129" s="242" t="s">
        <v>133</v>
      </c>
    </row>
    <row r="130" s="2" customFormat="1">
      <c r="A130" s="39"/>
      <c r="B130" s="40"/>
      <c r="C130" s="213" t="s">
        <v>198</v>
      </c>
      <c r="D130" s="213" t="s">
        <v>135</v>
      </c>
      <c r="E130" s="214" t="s">
        <v>222</v>
      </c>
      <c r="F130" s="215" t="s">
        <v>223</v>
      </c>
      <c r="G130" s="216" t="s">
        <v>201</v>
      </c>
      <c r="H130" s="217">
        <v>6.6299999999999999</v>
      </c>
      <c r="I130" s="218"/>
      <c r="J130" s="219">
        <f>ROUND(I130*H130,2)</f>
        <v>0</v>
      </c>
      <c r="K130" s="215" t="s">
        <v>139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140</v>
      </c>
      <c r="AT130" s="224" t="s">
        <v>135</v>
      </c>
      <c r="AU130" s="224" t="s">
        <v>81</v>
      </c>
      <c r="AY130" s="18" t="s">
        <v>133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140</v>
      </c>
      <c r="BM130" s="224" t="s">
        <v>697</v>
      </c>
    </row>
    <row r="131" s="2" customFormat="1">
      <c r="A131" s="39"/>
      <c r="B131" s="40"/>
      <c r="C131" s="41"/>
      <c r="D131" s="226" t="s">
        <v>142</v>
      </c>
      <c r="E131" s="41"/>
      <c r="F131" s="227" t="s">
        <v>225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81</v>
      </c>
    </row>
    <row r="132" s="2" customFormat="1">
      <c r="A132" s="39"/>
      <c r="B132" s="40"/>
      <c r="C132" s="41"/>
      <c r="D132" s="226" t="s">
        <v>144</v>
      </c>
      <c r="E132" s="41"/>
      <c r="F132" s="231" t="s">
        <v>219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81</v>
      </c>
    </row>
    <row r="133" s="13" customFormat="1">
      <c r="A133" s="13"/>
      <c r="B133" s="232"/>
      <c r="C133" s="233"/>
      <c r="D133" s="226" t="s">
        <v>146</v>
      </c>
      <c r="E133" s="234" t="s">
        <v>19</v>
      </c>
      <c r="F133" s="235" t="s">
        <v>698</v>
      </c>
      <c r="G133" s="233"/>
      <c r="H133" s="236">
        <v>6.6299999999999999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146</v>
      </c>
      <c r="AU133" s="242" t="s">
        <v>81</v>
      </c>
      <c r="AV133" s="13" t="s">
        <v>81</v>
      </c>
      <c r="AW133" s="13" t="s">
        <v>33</v>
      </c>
      <c r="AX133" s="13" t="s">
        <v>79</v>
      </c>
      <c r="AY133" s="242" t="s">
        <v>133</v>
      </c>
    </row>
    <row r="134" s="2" customFormat="1" ht="16.5" customHeight="1">
      <c r="A134" s="39"/>
      <c r="B134" s="40"/>
      <c r="C134" s="213" t="s">
        <v>207</v>
      </c>
      <c r="D134" s="213" t="s">
        <v>135</v>
      </c>
      <c r="E134" s="214" t="s">
        <v>228</v>
      </c>
      <c r="F134" s="215" t="s">
        <v>229</v>
      </c>
      <c r="G134" s="216" t="s">
        <v>230</v>
      </c>
      <c r="H134" s="217">
        <v>0.91800000000000004</v>
      </c>
      <c r="I134" s="218"/>
      <c r="J134" s="219">
        <f>ROUND(I134*H134,2)</f>
        <v>0</v>
      </c>
      <c r="K134" s="215" t="s">
        <v>139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140</v>
      </c>
      <c r="AT134" s="224" t="s">
        <v>135</v>
      </c>
      <c r="AU134" s="224" t="s">
        <v>81</v>
      </c>
      <c r="AY134" s="18" t="s">
        <v>133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140</v>
      </c>
      <c r="BM134" s="224" t="s">
        <v>699</v>
      </c>
    </row>
    <row r="135" s="2" customFormat="1">
      <c r="A135" s="39"/>
      <c r="B135" s="40"/>
      <c r="C135" s="41"/>
      <c r="D135" s="226" t="s">
        <v>142</v>
      </c>
      <c r="E135" s="41"/>
      <c r="F135" s="227" t="s">
        <v>232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81</v>
      </c>
    </row>
    <row r="136" s="2" customFormat="1">
      <c r="A136" s="39"/>
      <c r="B136" s="40"/>
      <c r="C136" s="41"/>
      <c r="D136" s="226" t="s">
        <v>144</v>
      </c>
      <c r="E136" s="41"/>
      <c r="F136" s="231" t="s">
        <v>233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144</v>
      </c>
      <c r="AU136" s="18" t="s">
        <v>81</v>
      </c>
    </row>
    <row r="137" s="13" customFormat="1">
      <c r="A137" s="13"/>
      <c r="B137" s="232"/>
      <c r="C137" s="233"/>
      <c r="D137" s="226" t="s">
        <v>146</v>
      </c>
      <c r="E137" s="234" t="s">
        <v>19</v>
      </c>
      <c r="F137" s="235" t="s">
        <v>700</v>
      </c>
      <c r="G137" s="233"/>
      <c r="H137" s="236">
        <v>0.91800000000000004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146</v>
      </c>
      <c r="AU137" s="242" t="s">
        <v>81</v>
      </c>
      <c r="AV137" s="13" t="s">
        <v>81</v>
      </c>
      <c r="AW137" s="13" t="s">
        <v>33</v>
      </c>
      <c r="AX137" s="13" t="s">
        <v>79</v>
      </c>
      <c r="AY137" s="242" t="s">
        <v>133</v>
      </c>
    </row>
    <row r="138" s="2" customFormat="1" ht="16.5" customHeight="1">
      <c r="A138" s="39"/>
      <c r="B138" s="40"/>
      <c r="C138" s="213" t="s">
        <v>214</v>
      </c>
      <c r="D138" s="213" t="s">
        <v>135</v>
      </c>
      <c r="E138" s="214" t="s">
        <v>236</v>
      </c>
      <c r="F138" s="215" t="s">
        <v>237</v>
      </c>
      <c r="G138" s="216" t="s">
        <v>201</v>
      </c>
      <c r="H138" s="217">
        <v>0.51000000000000001</v>
      </c>
      <c r="I138" s="218"/>
      <c r="J138" s="219">
        <f>ROUND(I138*H138,2)</f>
        <v>0</v>
      </c>
      <c r="K138" s="215" t="s">
        <v>139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140</v>
      </c>
      <c r="AT138" s="224" t="s">
        <v>135</v>
      </c>
      <c r="AU138" s="224" t="s">
        <v>81</v>
      </c>
      <c r="AY138" s="18" t="s">
        <v>133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140</v>
      </c>
      <c r="BM138" s="224" t="s">
        <v>701</v>
      </c>
    </row>
    <row r="139" s="2" customFormat="1">
      <c r="A139" s="39"/>
      <c r="B139" s="40"/>
      <c r="C139" s="41"/>
      <c r="D139" s="226" t="s">
        <v>142</v>
      </c>
      <c r="E139" s="41"/>
      <c r="F139" s="227" t="s">
        <v>239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81</v>
      </c>
    </row>
    <row r="140" s="2" customFormat="1">
      <c r="A140" s="39"/>
      <c r="B140" s="40"/>
      <c r="C140" s="41"/>
      <c r="D140" s="226" t="s">
        <v>144</v>
      </c>
      <c r="E140" s="41"/>
      <c r="F140" s="231" t="s">
        <v>240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144</v>
      </c>
      <c r="AU140" s="18" t="s">
        <v>81</v>
      </c>
    </row>
    <row r="141" s="13" customFormat="1">
      <c r="A141" s="13"/>
      <c r="B141" s="232"/>
      <c r="C141" s="233"/>
      <c r="D141" s="226" t="s">
        <v>146</v>
      </c>
      <c r="E141" s="234" t="s">
        <v>19</v>
      </c>
      <c r="F141" s="235" t="s">
        <v>702</v>
      </c>
      <c r="G141" s="233"/>
      <c r="H141" s="236">
        <v>0.51000000000000001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146</v>
      </c>
      <c r="AU141" s="242" t="s">
        <v>81</v>
      </c>
      <c r="AV141" s="13" t="s">
        <v>81</v>
      </c>
      <c r="AW141" s="13" t="s">
        <v>33</v>
      </c>
      <c r="AX141" s="13" t="s">
        <v>79</v>
      </c>
      <c r="AY141" s="242" t="s">
        <v>133</v>
      </c>
    </row>
    <row r="142" s="2" customFormat="1" ht="16.5" customHeight="1">
      <c r="A142" s="39"/>
      <c r="B142" s="40"/>
      <c r="C142" s="213" t="s">
        <v>221</v>
      </c>
      <c r="D142" s="213" t="s">
        <v>135</v>
      </c>
      <c r="E142" s="214" t="s">
        <v>242</v>
      </c>
      <c r="F142" s="215" t="s">
        <v>243</v>
      </c>
      <c r="G142" s="216" t="s">
        <v>201</v>
      </c>
      <c r="H142" s="217">
        <v>1.1200000000000001</v>
      </c>
      <c r="I142" s="218"/>
      <c r="J142" s="219">
        <f>ROUND(I142*H142,2)</f>
        <v>0</v>
      </c>
      <c r="K142" s="215" t="s">
        <v>139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140</v>
      </c>
      <c r="AT142" s="224" t="s">
        <v>135</v>
      </c>
      <c r="AU142" s="224" t="s">
        <v>81</v>
      </c>
      <c r="AY142" s="18" t="s">
        <v>133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140</v>
      </c>
      <c r="BM142" s="224" t="s">
        <v>703</v>
      </c>
    </row>
    <row r="143" s="2" customFormat="1">
      <c r="A143" s="39"/>
      <c r="B143" s="40"/>
      <c r="C143" s="41"/>
      <c r="D143" s="226" t="s">
        <v>142</v>
      </c>
      <c r="E143" s="41"/>
      <c r="F143" s="227" t="s">
        <v>245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81</v>
      </c>
    </row>
    <row r="144" s="2" customFormat="1">
      <c r="A144" s="39"/>
      <c r="B144" s="40"/>
      <c r="C144" s="41"/>
      <c r="D144" s="226" t="s">
        <v>144</v>
      </c>
      <c r="E144" s="41"/>
      <c r="F144" s="231" t="s">
        <v>246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81</v>
      </c>
    </row>
    <row r="145" s="13" customFormat="1">
      <c r="A145" s="13"/>
      <c r="B145" s="232"/>
      <c r="C145" s="233"/>
      <c r="D145" s="226" t="s">
        <v>146</v>
      </c>
      <c r="E145" s="234" t="s">
        <v>19</v>
      </c>
      <c r="F145" s="235" t="s">
        <v>704</v>
      </c>
      <c r="G145" s="233"/>
      <c r="H145" s="236">
        <v>1.1200000000000001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146</v>
      </c>
      <c r="AU145" s="242" t="s">
        <v>81</v>
      </c>
      <c r="AV145" s="13" t="s">
        <v>81</v>
      </c>
      <c r="AW145" s="13" t="s">
        <v>33</v>
      </c>
      <c r="AX145" s="13" t="s">
        <v>79</v>
      </c>
      <c r="AY145" s="242" t="s">
        <v>133</v>
      </c>
    </row>
    <row r="146" s="2" customFormat="1" ht="16.5" customHeight="1">
      <c r="A146" s="39"/>
      <c r="B146" s="40"/>
      <c r="C146" s="254" t="s">
        <v>227</v>
      </c>
      <c r="D146" s="254" t="s">
        <v>250</v>
      </c>
      <c r="E146" s="255" t="s">
        <v>257</v>
      </c>
      <c r="F146" s="256" t="s">
        <v>258</v>
      </c>
      <c r="G146" s="257" t="s">
        <v>230</v>
      </c>
      <c r="H146" s="258">
        <v>2.016</v>
      </c>
      <c r="I146" s="259"/>
      <c r="J146" s="260">
        <f>ROUND(I146*H146,2)</f>
        <v>0</v>
      </c>
      <c r="K146" s="256" t="s">
        <v>139</v>
      </c>
      <c r="L146" s="261"/>
      <c r="M146" s="262" t="s">
        <v>19</v>
      </c>
      <c r="N146" s="263" t="s">
        <v>43</v>
      </c>
      <c r="O146" s="85"/>
      <c r="P146" s="222">
        <f>O146*H146</f>
        <v>0</v>
      </c>
      <c r="Q146" s="222">
        <v>1</v>
      </c>
      <c r="R146" s="222">
        <f>Q146*H146</f>
        <v>2.016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192</v>
      </c>
      <c r="AT146" s="224" t="s">
        <v>250</v>
      </c>
      <c r="AU146" s="224" t="s">
        <v>81</v>
      </c>
      <c r="AY146" s="18" t="s">
        <v>133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140</v>
      </c>
      <c r="BM146" s="224" t="s">
        <v>705</v>
      </c>
    </row>
    <row r="147" s="2" customFormat="1">
      <c r="A147" s="39"/>
      <c r="B147" s="40"/>
      <c r="C147" s="41"/>
      <c r="D147" s="226" t="s">
        <v>142</v>
      </c>
      <c r="E147" s="41"/>
      <c r="F147" s="227" t="s">
        <v>258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81</v>
      </c>
    </row>
    <row r="148" s="13" customFormat="1">
      <c r="A148" s="13"/>
      <c r="B148" s="232"/>
      <c r="C148" s="233"/>
      <c r="D148" s="226" t="s">
        <v>146</v>
      </c>
      <c r="E148" s="234" t="s">
        <v>19</v>
      </c>
      <c r="F148" s="235" t="s">
        <v>706</v>
      </c>
      <c r="G148" s="233"/>
      <c r="H148" s="236">
        <v>2.016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146</v>
      </c>
      <c r="AU148" s="242" t="s">
        <v>81</v>
      </c>
      <c r="AV148" s="13" t="s">
        <v>81</v>
      </c>
      <c r="AW148" s="13" t="s">
        <v>33</v>
      </c>
      <c r="AX148" s="13" t="s">
        <v>79</v>
      </c>
      <c r="AY148" s="242" t="s">
        <v>133</v>
      </c>
    </row>
    <row r="149" s="2" customFormat="1" ht="16.5" customHeight="1">
      <c r="A149" s="39"/>
      <c r="B149" s="40"/>
      <c r="C149" s="213" t="s">
        <v>235</v>
      </c>
      <c r="D149" s="213" t="s">
        <v>135</v>
      </c>
      <c r="E149" s="214" t="s">
        <v>262</v>
      </c>
      <c r="F149" s="215" t="s">
        <v>263</v>
      </c>
      <c r="G149" s="216" t="s">
        <v>138</v>
      </c>
      <c r="H149" s="217">
        <v>5.0999999999999996</v>
      </c>
      <c r="I149" s="218"/>
      <c r="J149" s="219">
        <f>ROUND(I149*H149,2)</f>
        <v>0</v>
      </c>
      <c r="K149" s="215" t="s">
        <v>139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140</v>
      </c>
      <c r="AT149" s="224" t="s">
        <v>135</v>
      </c>
      <c r="AU149" s="224" t="s">
        <v>81</v>
      </c>
      <c r="AY149" s="18" t="s">
        <v>133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140</v>
      </c>
      <c r="BM149" s="224" t="s">
        <v>707</v>
      </c>
    </row>
    <row r="150" s="2" customFormat="1">
      <c r="A150" s="39"/>
      <c r="B150" s="40"/>
      <c r="C150" s="41"/>
      <c r="D150" s="226" t="s">
        <v>142</v>
      </c>
      <c r="E150" s="41"/>
      <c r="F150" s="227" t="s">
        <v>265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142</v>
      </c>
      <c r="AU150" s="18" t="s">
        <v>81</v>
      </c>
    </row>
    <row r="151" s="2" customFormat="1">
      <c r="A151" s="39"/>
      <c r="B151" s="40"/>
      <c r="C151" s="41"/>
      <c r="D151" s="226" t="s">
        <v>144</v>
      </c>
      <c r="E151" s="41"/>
      <c r="F151" s="231" t="s">
        <v>266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81</v>
      </c>
    </row>
    <row r="152" s="13" customFormat="1">
      <c r="A152" s="13"/>
      <c r="B152" s="232"/>
      <c r="C152" s="233"/>
      <c r="D152" s="226" t="s">
        <v>146</v>
      </c>
      <c r="E152" s="234" t="s">
        <v>19</v>
      </c>
      <c r="F152" s="235" t="s">
        <v>708</v>
      </c>
      <c r="G152" s="233"/>
      <c r="H152" s="236">
        <v>5.0999999999999996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146</v>
      </c>
      <c r="AU152" s="242" t="s">
        <v>81</v>
      </c>
      <c r="AV152" s="13" t="s">
        <v>81</v>
      </c>
      <c r="AW152" s="13" t="s">
        <v>33</v>
      </c>
      <c r="AX152" s="13" t="s">
        <v>79</v>
      </c>
      <c r="AY152" s="242" t="s">
        <v>133</v>
      </c>
    </row>
    <row r="153" s="2" customFormat="1" ht="16.5" customHeight="1">
      <c r="A153" s="39"/>
      <c r="B153" s="40"/>
      <c r="C153" s="254" t="s">
        <v>8</v>
      </c>
      <c r="D153" s="254" t="s">
        <v>250</v>
      </c>
      <c r="E153" s="255" t="s">
        <v>269</v>
      </c>
      <c r="F153" s="256" t="s">
        <v>270</v>
      </c>
      <c r="G153" s="257" t="s">
        <v>230</v>
      </c>
      <c r="H153" s="258">
        <v>0.51000000000000001</v>
      </c>
      <c r="I153" s="259"/>
      <c r="J153" s="260">
        <f>ROUND(I153*H153,2)</f>
        <v>0</v>
      </c>
      <c r="K153" s="256" t="s">
        <v>139</v>
      </c>
      <c r="L153" s="261"/>
      <c r="M153" s="262" t="s">
        <v>19</v>
      </c>
      <c r="N153" s="263" t="s">
        <v>43</v>
      </c>
      <c r="O153" s="85"/>
      <c r="P153" s="222">
        <f>O153*H153</f>
        <v>0</v>
      </c>
      <c r="Q153" s="222">
        <v>1</v>
      </c>
      <c r="R153" s="222">
        <f>Q153*H153</f>
        <v>0.51000000000000001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192</v>
      </c>
      <c r="AT153" s="224" t="s">
        <v>250</v>
      </c>
      <c r="AU153" s="224" t="s">
        <v>81</v>
      </c>
      <c r="AY153" s="18" t="s">
        <v>133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140</v>
      </c>
      <c r="BM153" s="224" t="s">
        <v>709</v>
      </c>
    </row>
    <row r="154" s="2" customFormat="1">
      <c r="A154" s="39"/>
      <c r="B154" s="40"/>
      <c r="C154" s="41"/>
      <c r="D154" s="226" t="s">
        <v>142</v>
      </c>
      <c r="E154" s="41"/>
      <c r="F154" s="227" t="s">
        <v>270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142</v>
      </c>
      <c r="AU154" s="18" t="s">
        <v>81</v>
      </c>
    </row>
    <row r="155" s="13" customFormat="1">
      <c r="A155" s="13"/>
      <c r="B155" s="232"/>
      <c r="C155" s="233"/>
      <c r="D155" s="226" t="s">
        <v>146</v>
      </c>
      <c r="E155" s="234" t="s">
        <v>19</v>
      </c>
      <c r="F155" s="235" t="s">
        <v>710</v>
      </c>
      <c r="G155" s="233"/>
      <c r="H155" s="236">
        <v>0.51000000000000001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146</v>
      </c>
      <c r="AU155" s="242" t="s">
        <v>81</v>
      </c>
      <c r="AV155" s="13" t="s">
        <v>81</v>
      </c>
      <c r="AW155" s="13" t="s">
        <v>33</v>
      </c>
      <c r="AX155" s="13" t="s">
        <v>79</v>
      </c>
      <c r="AY155" s="242" t="s">
        <v>133</v>
      </c>
    </row>
    <row r="156" s="2" customFormat="1" ht="16.5" customHeight="1">
      <c r="A156" s="39"/>
      <c r="B156" s="40"/>
      <c r="C156" s="213" t="s">
        <v>249</v>
      </c>
      <c r="D156" s="213" t="s">
        <v>135</v>
      </c>
      <c r="E156" s="214" t="s">
        <v>274</v>
      </c>
      <c r="F156" s="215" t="s">
        <v>275</v>
      </c>
      <c r="G156" s="216" t="s">
        <v>138</v>
      </c>
      <c r="H156" s="217">
        <v>5.0999999999999996</v>
      </c>
      <c r="I156" s="218"/>
      <c r="J156" s="219">
        <f>ROUND(I156*H156,2)</f>
        <v>0</v>
      </c>
      <c r="K156" s="215" t="s">
        <v>139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140</v>
      </c>
      <c r="AT156" s="224" t="s">
        <v>135</v>
      </c>
      <c r="AU156" s="224" t="s">
        <v>81</v>
      </c>
      <c r="AY156" s="18" t="s">
        <v>133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140</v>
      </c>
      <c r="BM156" s="224" t="s">
        <v>711</v>
      </c>
    </row>
    <row r="157" s="2" customFormat="1">
      <c r="A157" s="39"/>
      <c r="B157" s="40"/>
      <c r="C157" s="41"/>
      <c r="D157" s="226" t="s">
        <v>142</v>
      </c>
      <c r="E157" s="41"/>
      <c r="F157" s="227" t="s">
        <v>277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81</v>
      </c>
    </row>
    <row r="158" s="2" customFormat="1">
      <c r="A158" s="39"/>
      <c r="B158" s="40"/>
      <c r="C158" s="41"/>
      <c r="D158" s="226" t="s">
        <v>144</v>
      </c>
      <c r="E158" s="41"/>
      <c r="F158" s="231" t="s">
        <v>278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144</v>
      </c>
      <c r="AU158" s="18" t="s">
        <v>81</v>
      </c>
    </row>
    <row r="159" s="13" customFormat="1">
      <c r="A159" s="13"/>
      <c r="B159" s="232"/>
      <c r="C159" s="233"/>
      <c r="D159" s="226" t="s">
        <v>146</v>
      </c>
      <c r="E159" s="234" t="s">
        <v>19</v>
      </c>
      <c r="F159" s="235" t="s">
        <v>712</v>
      </c>
      <c r="G159" s="233"/>
      <c r="H159" s="236">
        <v>5.0999999999999996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146</v>
      </c>
      <c r="AU159" s="242" t="s">
        <v>81</v>
      </c>
      <c r="AV159" s="13" t="s">
        <v>81</v>
      </c>
      <c r="AW159" s="13" t="s">
        <v>33</v>
      </c>
      <c r="AX159" s="13" t="s">
        <v>79</v>
      </c>
      <c r="AY159" s="242" t="s">
        <v>133</v>
      </c>
    </row>
    <row r="160" s="2" customFormat="1" ht="16.5" customHeight="1">
      <c r="A160" s="39"/>
      <c r="B160" s="40"/>
      <c r="C160" s="254" t="s">
        <v>256</v>
      </c>
      <c r="D160" s="254" t="s">
        <v>250</v>
      </c>
      <c r="E160" s="255" t="s">
        <v>280</v>
      </c>
      <c r="F160" s="256" t="s">
        <v>281</v>
      </c>
      <c r="G160" s="257" t="s">
        <v>282</v>
      </c>
      <c r="H160" s="258">
        <v>0.20399999999999999</v>
      </c>
      <c r="I160" s="259"/>
      <c r="J160" s="260">
        <f>ROUND(I160*H160,2)</f>
        <v>0</v>
      </c>
      <c r="K160" s="256" t="s">
        <v>139</v>
      </c>
      <c r="L160" s="261"/>
      <c r="M160" s="262" t="s">
        <v>19</v>
      </c>
      <c r="N160" s="263" t="s">
        <v>43</v>
      </c>
      <c r="O160" s="85"/>
      <c r="P160" s="222">
        <f>O160*H160</f>
        <v>0</v>
      </c>
      <c r="Q160" s="222">
        <v>0.001</v>
      </c>
      <c r="R160" s="222">
        <f>Q160*H160</f>
        <v>0.000204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192</v>
      </c>
      <c r="AT160" s="224" t="s">
        <v>250</v>
      </c>
      <c r="AU160" s="224" t="s">
        <v>81</v>
      </c>
      <c r="AY160" s="18" t="s">
        <v>133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140</v>
      </c>
      <c r="BM160" s="224" t="s">
        <v>713</v>
      </c>
    </row>
    <row r="161" s="2" customFormat="1">
      <c r="A161" s="39"/>
      <c r="B161" s="40"/>
      <c r="C161" s="41"/>
      <c r="D161" s="226" t="s">
        <v>142</v>
      </c>
      <c r="E161" s="41"/>
      <c r="F161" s="227" t="s">
        <v>281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81</v>
      </c>
    </row>
    <row r="162" s="13" customFormat="1">
      <c r="A162" s="13"/>
      <c r="B162" s="232"/>
      <c r="C162" s="233"/>
      <c r="D162" s="226" t="s">
        <v>146</v>
      </c>
      <c r="E162" s="234" t="s">
        <v>19</v>
      </c>
      <c r="F162" s="235" t="s">
        <v>714</v>
      </c>
      <c r="G162" s="233"/>
      <c r="H162" s="236">
        <v>0.20399999999999999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146</v>
      </c>
      <c r="AU162" s="242" t="s">
        <v>81</v>
      </c>
      <c r="AV162" s="13" t="s">
        <v>81</v>
      </c>
      <c r="AW162" s="13" t="s">
        <v>33</v>
      </c>
      <c r="AX162" s="13" t="s">
        <v>79</v>
      </c>
      <c r="AY162" s="242" t="s">
        <v>133</v>
      </c>
    </row>
    <row r="163" s="2" customFormat="1" ht="16.5" customHeight="1">
      <c r="A163" s="39"/>
      <c r="B163" s="40"/>
      <c r="C163" s="213" t="s">
        <v>261</v>
      </c>
      <c r="D163" s="213" t="s">
        <v>135</v>
      </c>
      <c r="E163" s="214" t="s">
        <v>286</v>
      </c>
      <c r="F163" s="215" t="s">
        <v>287</v>
      </c>
      <c r="G163" s="216" t="s">
        <v>138</v>
      </c>
      <c r="H163" s="217">
        <v>74.099999999999994</v>
      </c>
      <c r="I163" s="218"/>
      <c r="J163" s="219">
        <f>ROUND(I163*H163,2)</f>
        <v>0</v>
      </c>
      <c r="K163" s="215" t="s">
        <v>139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140</v>
      </c>
      <c r="AT163" s="224" t="s">
        <v>135</v>
      </c>
      <c r="AU163" s="224" t="s">
        <v>81</v>
      </c>
      <c r="AY163" s="18" t="s">
        <v>133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140</v>
      </c>
      <c r="BM163" s="224" t="s">
        <v>715</v>
      </c>
    </row>
    <row r="164" s="2" customFormat="1">
      <c r="A164" s="39"/>
      <c r="B164" s="40"/>
      <c r="C164" s="41"/>
      <c r="D164" s="226" t="s">
        <v>142</v>
      </c>
      <c r="E164" s="41"/>
      <c r="F164" s="227" t="s">
        <v>289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142</v>
      </c>
      <c r="AU164" s="18" t="s">
        <v>81</v>
      </c>
    </row>
    <row r="165" s="2" customFormat="1">
      <c r="A165" s="39"/>
      <c r="B165" s="40"/>
      <c r="C165" s="41"/>
      <c r="D165" s="226" t="s">
        <v>144</v>
      </c>
      <c r="E165" s="41"/>
      <c r="F165" s="231" t="s">
        <v>290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144</v>
      </c>
      <c r="AU165" s="18" t="s">
        <v>81</v>
      </c>
    </row>
    <row r="166" s="13" customFormat="1">
      <c r="A166" s="13"/>
      <c r="B166" s="232"/>
      <c r="C166" s="233"/>
      <c r="D166" s="226" t="s">
        <v>146</v>
      </c>
      <c r="E166" s="234" t="s">
        <v>19</v>
      </c>
      <c r="F166" s="235" t="s">
        <v>716</v>
      </c>
      <c r="G166" s="233"/>
      <c r="H166" s="236">
        <v>74.099999999999994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146</v>
      </c>
      <c r="AU166" s="242" t="s">
        <v>81</v>
      </c>
      <c r="AV166" s="13" t="s">
        <v>81</v>
      </c>
      <c r="AW166" s="13" t="s">
        <v>33</v>
      </c>
      <c r="AX166" s="13" t="s">
        <v>79</v>
      </c>
      <c r="AY166" s="242" t="s">
        <v>133</v>
      </c>
    </row>
    <row r="167" s="12" customFormat="1" ht="22.8" customHeight="1">
      <c r="A167" s="12"/>
      <c r="B167" s="197"/>
      <c r="C167" s="198"/>
      <c r="D167" s="199" t="s">
        <v>71</v>
      </c>
      <c r="E167" s="211" t="s">
        <v>169</v>
      </c>
      <c r="F167" s="211" t="s">
        <v>292</v>
      </c>
      <c r="G167" s="198"/>
      <c r="H167" s="198"/>
      <c r="I167" s="201"/>
      <c r="J167" s="212">
        <f>BK167</f>
        <v>0</v>
      </c>
      <c r="K167" s="198"/>
      <c r="L167" s="203"/>
      <c r="M167" s="204"/>
      <c r="N167" s="205"/>
      <c r="O167" s="205"/>
      <c r="P167" s="206">
        <f>SUM(P168:P215)</f>
        <v>0</v>
      </c>
      <c r="Q167" s="205"/>
      <c r="R167" s="206">
        <f>SUM(R168:R215)</f>
        <v>13.034294000000003</v>
      </c>
      <c r="S167" s="205"/>
      <c r="T167" s="207">
        <f>SUM(T168:T215)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79</v>
      </c>
      <c r="AT167" s="209" t="s">
        <v>71</v>
      </c>
      <c r="AU167" s="209" t="s">
        <v>79</v>
      </c>
      <c r="AY167" s="208" t="s">
        <v>133</v>
      </c>
      <c r="BK167" s="210">
        <f>SUM(BK168:BK215)</f>
        <v>0</v>
      </c>
    </row>
    <row r="168" s="2" customFormat="1" ht="16.5" customHeight="1">
      <c r="A168" s="39"/>
      <c r="B168" s="40"/>
      <c r="C168" s="213" t="s">
        <v>268</v>
      </c>
      <c r="D168" s="213" t="s">
        <v>135</v>
      </c>
      <c r="E168" s="214" t="s">
        <v>294</v>
      </c>
      <c r="F168" s="215" t="s">
        <v>295</v>
      </c>
      <c r="G168" s="216" t="s">
        <v>138</v>
      </c>
      <c r="H168" s="217">
        <v>52</v>
      </c>
      <c r="I168" s="218"/>
      <c r="J168" s="219">
        <f>ROUND(I168*H168,2)</f>
        <v>0</v>
      </c>
      <c r="K168" s="215" t="s">
        <v>139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140</v>
      </c>
      <c r="AT168" s="224" t="s">
        <v>135</v>
      </c>
      <c r="AU168" s="224" t="s">
        <v>81</v>
      </c>
      <c r="AY168" s="18" t="s">
        <v>133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140</v>
      </c>
      <c r="BM168" s="224" t="s">
        <v>717</v>
      </c>
    </row>
    <row r="169" s="2" customFormat="1">
      <c r="A169" s="39"/>
      <c r="B169" s="40"/>
      <c r="C169" s="41"/>
      <c r="D169" s="226" t="s">
        <v>142</v>
      </c>
      <c r="E169" s="41"/>
      <c r="F169" s="227" t="s">
        <v>297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142</v>
      </c>
      <c r="AU169" s="18" t="s">
        <v>81</v>
      </c>
    </row>
    <row r="170" s="13" customFormat="1">
      <c r="A170" s="13"/>
      <c r="B170" s="232"/>
      <c r="C170" s="233"/>
      <c r="D170" s="226" t="s">
        <v>146</v>
      </c>
      <c r="E170" s="234" t="s">
        <v>19</v>
      </c>
      <c r="F170" s="235" t="s">
        <v>718</v>
      </c>
      <c r="G170" s="233"/>
      <c r="H170" s="236">
        <v>52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146</v>
      </c>
      <c r="AU170" s="242" t="s">
        <v>81</v>
      </c>
      <c r="AV170" s="13" t="s">
        <v>81</v>
      </c>
      <c r="AW170" s="13" t="s">
        <v>33</v>
      </c>
      <c r="AX170" s="13" t="s">
        <v>79</v>
      </c>
      <c r="AY170" s="242" t="s">
        <v>133</v>
      </c>
    </row>
    <row r="171" s="2" customFormat="1" ht="16.5" customHeight="1">
      <c r="A171" s="39"/>
      <c r="B171" s="40"/>
      <c r="C171" s="213" t="s">
        <v>273</v>
      </c>
      <c r="D171" s="213" t="s">
        <v>135</v>
      </c>
      <c r="E171" s="214" t="s">
        <v>300</v>
      </c>
      <c r="F171" s="215" t="s">
        <v>301</v>
      </c>
      <c r="G171" s="216" t="s">
        <v>138</v>
      </c>
      <c r="H171" s="217">
        <v>6.5</v>
      </c>
      <c r="I171" s="218"/>
      <c r="J171" s="219">
        <f>ROUND(I171*H171,2)</f>
        <v>0</v>
      </c>
      <c r="K171" s="215" t="s">
        <v>139</v>
      </c>
      <c r="L171" s="45"/>
      <c r="M171" s="220" t="s">
        <v>19</v>
      </c>
      <c r="N171" s="221" t="s">
        <v>43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140</v>
      </c>
      <c r="AT171" s="224" t="s">
        <v>135</v>
      </c>
      <c r="AU171" s="224" t="s">
        <v>81</v>
      </c>
      <c r="AY171" s="18" t="s">
        <v>133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140</v>
      </c>
      <c r="BM171" s="224" t="s">
        <v>719</v>
      </c>
    </row>
    <row r="172" s="2" customFormat="1">
      <c r="A172" s="39"/>
      <c r="B172" s="40"/>
      <c r="C172" s="41"/>
      <c r="D172" s="226" t="s">
        <v>142</v>
      </c>
      <c r="E172" s="41"/>
      <c r="F172" s="227" t="s">
        <v>303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142</v>
      </c>
      <c r="AU172" s="18" t="s">
        <v>81</v>
      </c>
    </row>
    <row r="173" s="13" customFormat="1">
      <c r="A173" s="13"/>
      <c r="B173" s="232"/>
      <c r="C173" s="233"/>
      <c r="D173" s="226" t="s">
        <v>146</v>
      </c>
      <c r="E173" s="234" t="s">
        <v>19</v>
      </c>
      <c r="F173" s="235" t="s">
        <v>720</v>
      </c>
      <c r="G173" s="233"/>
      <c r="H173" s="236">
        <v>6.5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146</v>
      </c>
      <c r="AU173" s="242" t="s">
        <v>81</v>
      </c>
      <c r="AV173" s="13" t="s">
        <v>81</v>
      </c>
      <c r="AW173" s="13" t="s">
        <v>33</v>
      </c>
      <c r="AX173" s="13" t="s">
        <v>79</v>
      </c>
      <c r="AY173" s="242" t="s">
        <v>133</v>
      </c>
    </row>
    <row r="174" s="2" customFormat="1" ht="16.5" customHeight="1">
      <c r="A174" s="39"/>
      <c r="B174" s="40"/>
      <c r="C174" s="213" t="s">
        <v>7</v>
      </c>
      <c r="D174" s="213" t="s">
        <v>135</v>
      </c>
      <c r="E174" s="214" t="s">
        <v>306</v>
      </c>
      <c r="F174" s="215" t="s">
        <v>307</v>
      </c>
      <c r="G174" s="216" t="s">
        <v>138</v>
      </c>
      <c r="H174" s="217">
        <v>15.6</v>
      </c>
      <c r="I174" s="218"/>
      <c r="J174" s="219">
        <f>ROUND(I174*H174,2)</f>
        <v>0</v>
      </c>
      <c r="K174" s="215" t="s">
        <v>139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140</v>
      </c>
      <c r="AT174" s="224" t="s">
        <v>135</v>
      </c>
      <c r="AU174" s="224" t="s">
        <v>81</v>
      </c>
      <c r="AY174" s="18" t="s">
        <v>133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79</v>
      </c>
      <c r="BK174" s="225">
        <f>ROUND(I174*H174,2)</f>
        <v>0</v>
      </c>
      <c r="BL174" s="18" t="s">
        <v>140</v>
      </c>
      <c r="BM174" s="224" t="s">
        <v>721</v>
      </c>
    </row>
    <row r="175" s="2" customFormat="1">
      <c r="A175" s="39"/>
      <c r="B175" s="40"/>
      <c r="C175" s="41"/>
      <c r="D175" s="226" t="s">
        <v>142</v>
      </c>
      <c r="E175" s="41"/>
      <c r="F175" s="227" t="s">
        <v>309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142</v>
      </c>
      <c r="AU175" s="18" t="s">
        <v>81</v>
      </c>
    </row>
    <row r="176" s="2" customFormat="1">
      <c r="A176" s="39"/>
      <c r="B176" s="40"/>
      <c r="C176" s="41"/>
      <c r="D176" s="226" t="s">
        <v>144</v>
      </c>
      <c r="E176" s="41"/>
      <c r="F176" s="231" t="s">
        <v>310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144</v>
      </c>
      <c r="AU176" s="18" t="s">
        <v>81</v>
      </c>
    </row>
    <row r="177" s="13" customFormat="1">
      <c r="A177" s="13"/>
      <c r="B177" s="232"/>
      <c r="C177" s="233"/>
      <c r="D177" s="226" t="s">
        <v>146</v>
      </c>
      <c r="E177" s="234" t="s">
        <v>19</v>
      </c>
      <c r="F177" s="235" t="s">
        <v>722</v>
      </c>
      <c r="G177" s="233"/>
      <c r="H177" s="236">
        <v>15.6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146</v>
      </c>
      <c r="AU177" s="242" t="s">
        <v>81</v>
      </c>
      <c r="AV177" s="13" t="s">
        <v>81</v>
      </c>
      <c r="AW177" s="13" t="s">
        <v>33</v>
      </c>
      <c r="AX177" s="13" t="s">
        <v>79</v>
      </c>
      <c r="AY177" s="242" t="s">
        <v>133</v>
      </c>
    </row>
    <row r="178" s="2" customFormat="1" ht="16.5" customHeight="1">
      <c r="A178" s="39"/>
      <c r="B178" s="40"/>
      <c r="C178" s="213" t="s">
        <v>285</v>
      </c>
      <c r="D178" s="213" t="s">
        <v>135</v>
      </c>
      <c r="E178" s="214" t="s">
        <v>313</v>
      </c>
      <c r="F178" s="215" t="s">
        <v>314</v>
      </c>
      <c r="G178" s="216" t="s">
        <v>138</v>
      </c>
      <c r="H178" s="217">
        <v>15.6</v>
      </c>
      <c r="I178" s="218"/>
      <c r="J178" s="219">
        <f>ROUND(I178*H178,2)</f>
        <v>0</v>
      </c>
      <c r="K178" s="215" t="s">
        <v>139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140</v>
      </c>
      <c r="AT178" s="224" t="s">
        <v>135</v>
      </c>
      <c r="AU178" s="224" t="s">
        <v>81</v>
      </c>
      <c r="AY178" s="18" t="s">
        <v>133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79</v>
      </c>
      <c r="BK178" s="225">
        <f>ROUND(I178*H178,2)</f>
        <v>0</v>
      </c>
      <c r="BL178" s="18" t="s">
        <v>140</v>
      </c>
      <c r="BM178" s="224" t="s">
        <v>723</v>
      </c>
    </row>
    <row r="179" s="2" customFormat="1">
      <c r="A179" s="39"/>
      <c r="B179" s="40"/>
      <c r="C179" s="41"/>
      <c r="D179" s="226" t="s">
        <v>142</v>
      </c>
      <c r="E179" s="41"/>
      <c r="F179" s="227" t="s">
        <v>316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142</v>
      </c>
      <c r="AU179" s="18" t="s">
        <v>81</v>
      </c>
    </row>
    <row r="180" s="2" customFormat="1">
      <c r="A180" s="39"/>
      <c r="B180" s="40"/>
      <c r="C180" s="41"/>
      <c r="D180" s="226" t="s">
        <v>144</v>
      </c>
      <c r="E180" s="41"/>
      <c r="F180" s="231" t="s">
        <v>317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144</v>
      </c>
      <c r="AU180" s="18" t="s">
        <v>81</v>
      </c>
    </row>
    <row r="181" s="13" customFormat="1">
      <c r="A181" s="13"/>
      <c r="B181" s="232"/>
      <c r="C181" s="233"/>
      <c r="D181" s="226" t="s">
        <v>146</v>
      </c>
      <c r="E181" s="234" t="s">
        <v>19</v>
      </c>
      <c r="F181" s="235" t="s">
        <v>724</v>
      </c>
      <c r="G181" s="233"/>
      <c r="H181" s="236">
        <v>15.6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146</v>
      </c>
      <c r="AU181" s="242" t="s">
        <v>81</v>
      </c>
      <c r="AV181" s="13" t="s">
        <v>81</v>
      </c>
      <c r="AW181" s="13" t="s">
        <v>33</v>
      </c>
      <c r="AX181" s="13" t="s">
        <v>79</v>
      </c>
      <c r="AY181" s="242" t="s">
        <v>133</v>
      </c>
    </row>
    <row r="182" s="2" customFormat="1" ht="16.5" customHeight="1">
      <c r="A182" s="39"/>
      <c r="B182" s="40"/>
      <c r="C182" s="213" t="s">
        <v>293</v>
      </c>
      <c r="D182" s="213" t="s">
        <v>135</v>
      </c>
      <c r="E182" s="214" t="s">
        <v>320</v>
      </c>
      <c r="F182" s="215" t="s">
        <v>321</v>
      </c>
      <c r="G182" s="216" t="s">
        <v>138</v>
      </c>
      <c r="H182" s="217">
        <v>15.6</v>
      </c>
      <c r="I182" s="218"/>
      <c r="J182" s="219">
        <f>ROUND(I182*H182,2)</f>
        <v>0</v>
      </c>
      <c r="K182" s="215" t="s">
        <v>139</v>
      </c>
      <c r="L182" s="45"/>
      <c r="M182" s="220" t="s">
        <v>19</v>
      </c>
      <c r="N182" s="221" t="s">
        <v>43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140</v>
      </c>
      <c r="AT182" s="224" t="s">
        <v>135</v>
      </c>
      <c r="AU182" s="224" t="s">
        <v>81</v>
      </c>
      <c r="AY182" s="18" t="s">
        <v>133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140</v>
      </c>
      <c r="BM182" s="224" t="s">
        <v>725</v>
      </c>
    </row>
    <row r="183" s="2" customFormat="1">
      <c r="A183" s="39"/>
      <c r="B183" s="40"/>
      <c r="C183" s="41"/>
      <c r="D183" s="226" t="s">
        <v>142</v>
      </c>
      <c r="E183" s="41"/>
      <c r="F183" s="227" t="s">
        <v>323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142</v>
      </c>
      <c r="AU183" s="18" t="s">
        <v>81</v>
      </c>
    </row>
    <row r="184" s="13" customFormat="1">
      <c r="A184" s="13"/>
      <c r="B184" s="232"/>
      <c r="C184" s="233"/>
      <c r="D184" s="226" t="s">
        <v>146</v>
      </c>
      <c r="E184" s="234" t="s">
        <v>19</v>
      </c>
      <c r="F184" s="235" t="s">
        <v>722</v>
      </c>
      <c r="G184" s="233"/>
      <c r="H184" s="236">
        <v>15.6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146</v>
      </c>
      <c r="AU184" s="242" t="s">
        <v>81</v>
      </c>
      <c r="AV184" s="13" t="s">
        <v>81</v>
      </c>
      <c r="AW184" s="13" t="s">
        <v>33</v>
      </c>
      <c r="AX184" s="13" t="s">
        <v>79</v>
      </c>
      <c r="AY184" s="242" t="s">
        <v>133</v>
      </c>
    </row>
    <row r="185" s="2" customFormat="1" ht="16.5" customHeight="1">
      <c r="A185" s="39"/>
      <c r="B185" s="40"/>
      <c r="C185" s="213" t="s">
        <v>299</v>
      </c>
      <c r="D185" s="213" t="s">
        <v>135</v>
      </c>
      <c r="E185" s="214" t="s">
        <v>326</v>
      </c>
      <c r="F185" s="215" t="s">
        <v>327</v>
      </c>
      <c r="G185" s="216" t="s">
        <v>138</v>
      </c>
      <c r="H185" s="217">
        <v>15.6</v>
      </c>
      <c r="I185" s="218"/>
      <c r="J185" s="219">
        <f>ROUND(I185*H185,2)</f>
        <v>0</v>
      </c>
      <c r="K185" s="215" t="s">
        <v>19</v>
      </c>
      <c r="L185" s="45"/>
      <c r="M185" s="220" t="s">
        <v>19</v>
      </c>
      <c r="N185" s="221" t="s">
        <v>43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140</v>
      </c>
      <c r="AT185" s="224" t="s">
        <v>135</v>
      </c>
      <c r="AU185" s="224" t="s">
        <v>81</v>
      </c>
      <c r="AY185" s="18" t="s">
        <v>133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79</v>
      </c>
      <c r="BK185" s="225">
        <f>ROUND(I185*H185,2)</f>
        <v>0</v>
      </c>
      <c r="BL185" s="18" t="s">
        <v>140</v>
      </c>
      <c r="BM185" s="224" t="s">
        <v>726</v>
      </c>
    </row>
    <row r="186" s="2" customFormat="1">
      <c r="A186" s="39"/>
      <c r="B186" s="40"/>
      <c r="C186" s="41"/>
      <c r="D186" s="226" t="s">
        <v>142</v>
      </c>
      <c r="E186" s="41"/>
      <c r="F186" s="227" t="s">
        <v>329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142</v>
      </c>
      <c r="AU186" s="18" t="s">
        <v>81</v>
      </c>
    </row>
    <row r="187" s="2" customFormat="1">
      <c r="A187" s="39"/>
      <c r="B187" s="40"/>
      <c r="C187" s="41"/>
      <c r="D187" s="226" t="s">
        <v>144</v>
      </c>
      <c r="E187" s="41"/>
      <c r="F187" s="231" t="s">
        <v>330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144</v>
      </c>
      <c r="AU187" s="18" t="s">
        <v>81</v>
      </c>
    </row>
    <row r="188" s="13" customFormat="1">
      <c r="A188" s="13"/>
      <c r="B188" s="232"/>
      <c r="C188" s="233"/>
      <c r="D188" s="226" t="s">
        <v>146</v>
      </c>
      <c r="E188" s="234" t="s">
        <v>19</v>
      </c>
      <c r="F188" s="235" t="s">
        <v>722</v>
      </c>
      <c r="G188" s="233"/>
      <c r="H188" s="236">
        <v>15.6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146</v>
      </c>
      <c r="AU188" s="242" t="s">
        <v>81</v>
      </c>
      <c r="AV188" s="13" t="s">
        <v>81</v>
      </c>
      <c r="AW188" s="13" t="s">
        <v>33</v>
      </c>
      <c r="AX188" s="13" t="s">
        <v>79</v>
      </c>
      <c r="AY188" s="242" t="s">
        <v>133</v>
      </c>
    </row>
    <row r="189" s="2" customFormat="1" ht="16.5" customHeight="1">
      <c r="A189" s="39"/>
      <c r="B189" s="40"/>
      <c r="C189" s="213" t="s">
        <v>305</v>
      </c>
      <c r="D189" s="213" t="s">
        <v>135</v>
      </c>
      <c r="E189" s="214" t="s">
        <v>332</v>
      </c>
      <c r="F189" s="215" t="s">
        <v>333</v>
      </c>
      <c r="G189" s="216" t="s">
        <v>138</v>
      </c>
      <c r="H189" s="217">
        <v>15.6</v>
      </c>
      <c r="I189" s="218"/>
      <c r="J189" s="219">
        <f>ROUND(I189*H189,2)</f>
        <v>0</v>
      </c>
      <c r="K189" s="215" t="s">
        <v>19</v>
      </c>
      <c r="L189" s="45"/>
      <c r="M189" s="220" t="s">
        <v>19</v>
      </c>
      <c r="N189" s="221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140</v>
      </c>
      <c r="AT189" s="224" t="s">
        <v>135</v>
      </c>
      <c r="AU189" s="224" t="s">
        <v>81</v>
      </c>
      <c r="AY189" s="18" t="s">
        <v>133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79</v>
      </c>
      <c r="BK189" s="225">
        <f>ROUND(I189*H189,2)</f>
        <v>0</v>
      </c>
      <c r="BL189" s="18" t="s">
        <v>140</v>
      </c>
      <c r="BM189" s="224" t="s">
        <v>727</v>
      </c>
    </row>
    <row r="190" s="2" customFormat="1">
      <c r="A190" s="39"/>
      <c r="B190" s="40"/>
      <c r="C190" s="41"/>
      <c r="D190" s="226" t="s">
        <v>142</v>
      </c>
      <c r="E190" s="41"/>
      <c r="F190" s="227" t="s">
        <v>335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142</v>
      </c>
      <c r="AU190" s="18" t="s">
        <v>81</v>
      </c>
    </row>
    <row r="191" s="2" customFormat="1">
      <c r="A191" s="39"/>
      <c r="B191" s="40"/>
      <c r="C191" s="41"/>
      <c r="D191" s="226" t="s">
        <v>144</v>
      </c>
      <c r="E191" s="41"/>
      <c r="F191" s="231" t="s">
        <v>336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144</v>
      </c>
      <c r="AU191" s="18" t="s">
        <v>81</v>
      </c>
    </row>
    <row r="192" s="13" customFormat="1">
      <c r="A192" s="13"/>
      <c r="B192" s="232"/>
      <c r="C192" s="233"/>
      <c r="D192" s="226" t="s">
        <v>146</v>
      </c>
      <c r="E192" s="234" t="s">
        <v>19</v>
      </c>
      <c r="F192" s="235" t="s">
        <v>722</v>
      </c>
      <c r="G192" s="233"/>
      <c r="H192" s="236">
        <v>15.6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146</v>
      </c>
      <c r="AU192" s="242" t="s">
        <v>81</v>
      </c>
      <c r="AV192" s="13" t="s">
        <v>81</v>
      </c>
      <c r="AW192" s="13" t="s">
        <v>33</v>
      </c>
      <c r="AX192" s="13" t="s">
        <v>79</v>
      </c>
      <c r="AY192" s="242" t="s">
        <v>133</v>
      </c>
    </row>
    <row r="193" s="2" customFormat="1" ht="16.5" customHeight="1">
      <c r="A193" s="39"/>
      <c r="B193" s="40"/>
      <c r="C193" s="213" t="s">
        <v>312</v>
      </c>
      <c r="D193" s="213" t="s">
        <v>135</v>
      </c>
      <c r="E193" s="214" t="s">
        <v>728</v>
      </c>
      <c r="F193" s="215" t="s">
        <v>729</v>
      </c>
      <c r="G193" s="216" t="s">
        <v>138</v>
      </c>
      <c r="H193" s="217">
        <v>52</v>
      </c>
      <c r="I193" s="218"/>
      <c r="J193" s="219">
        <f>ROUND(I193*H193,2)</f>
        <v>0</v>
      </c>
      <c r="K193" s="215" t="s">
        <v>139</v>
      </c>
      <c r="L193" s="45"/>
      <c r="M193" s="220" t="s">
        <v>19</v>
      </c>
      <c r="N193" s="221" t="s">
        <v>43</v>
      </c>
      <c r="O193" s="85"/>
      <c r="P193" s="222">
        <f>O193*H193</f>
        <v>0</v>
      </c>
      <c r="Q193" s="222">
        <v>0.084250000000000005</v>
      </c>
      <c r="R193" s="222">
        <f>Q193*H193</f>
        <v>4.3810000000000002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140</v>
      </c>
      <c r="AT193" s="224" t="s">
        <v>135</v>
      </c>
      <c r="AU193" s="224" t="s">
        <v>81</v>
      </c>
      <c r="AY193" s="18" t="s">
        <v>133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79</v>
      </c>
      <c r="BK193" s="225">
        <f>ROUND(I193*H193,2)</f>
        <v>0</v>
      </c>
      <c r="BL193" s="18" t="s">
        <v>140</v>
      </c>
      <c r="BM193" s="224" t="s">
        <v>730</v>
      </c>
    </row>
    <row r="194" s="2" customFormat="1">
      <c r="A194" s="39"/>
      <c r="B194" s="40"/>
      <c r="C194" s="41"/>
      <c r="D194" s="226" t="s">
        <v>142</v>
      </c>
      <c r="E194" s="41"/>
      <c r="F194" s="227" t="s">
        <v>731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142</v>
      </c>
      <c r="AU194" s="18" t="s">
        <v>81</v>
      </c>
    </row>
    <row r="195" s="2" customFormat="1">
      <c r="A195" s="39"/>
      <c r="B195" s="40"/>
      <c r="C195" s="41"/>
      <c r="D195" s="226" t="s">
        <v>144</v>
      </c>
      <c r="E195" s="41"/>
      <c r="F195" s="231" t="s">
        <v>342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144</v>
      </c>
      <c r="AU195" s="18" t="s">
        <v>81</v>
      </c>
    </row>
    <row r="196" s="13" customFormat="1">
      <c r="A196" s="13"/>
      <c r="B196" s="232"/>
      <c r="C196" s="233"/>
      <c r="D196" s="226" t="s">
        <v>146</v>
      </c>
      <c r="E196" s="234" t="s">
        <v>19</v>
      </c>
      <c r="F196" s="235" t="s">
        <v>732</v>
      </c>
      <c r="G196" s="233"/>
      <c r="H196" s="236">
        <v>52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146</v>
      </c>
      <c r="AU196" s="242" t="s">
        <v>81</v>
      </c>
      <c r="AV196" s="13" t="s">
        <v>81</v>
      </c>
      <c r="AW196" s="13" t="s">
        <v>33</v>
      </c>
      <c r="AX196" s="13" t="s">
        <v>79</v>
      </c>
      <c r="AY196" s="242" t="s">
        <v>133</v>
      </c>
    </row>
    <row r="197" s="2" customFormat="1" ht="16.5" customHeight="1">
      <c r="A197" s="39"/>
      <c r="B197" s="40"/>
      <c r="C197" s="254" t="s">
        <v>319</v>
      </c>
      <c r="D197" s="254" t="s">
        <v>250</v>
      </c>
      <c r="E197" s="255" t="s">
        <v>345</v>
      </c>
      <c r="F197" s="256" t="s">
        <v>346</v>
      </c>
      <c r="G197" s="257" t="s">
        <v>138</v>
      </c>
      <c r="H197" s="258">
        <v>52</v>
      </c>
      <c r="I197" s="259"/>
      <c r="J197" s="260">
        <f>ROUND(I197*H197,2)</f>
        <v>0</v>
      </c>
      <c r="K197" s="256" t="s">
        <v>139</v>
      </c>
      <c r="L197" s="261"/>
      <c r="M197" s="262" t="s">
        <v>19</v>
      </c>
      <c r="N197" s="263" t="s">
        <v>43</v>
      </c>
      <c r="O197" s="85"/>
      <c r="P197" s="222">
        <f>O197*H197</f>
        <v>0</v>
      </c>
      <c r="Q197" s="222">
        <v>0.13100000000000001</v>
      </c>
      <c r="R197" s="222">
        <f>Q197*H197</f>
        <v>6.8120000000000003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192</v>
      </c>
      <c r="AT197" s="224" t="s">
        <v>250</v>
      </c>
      <c r="AU197" s="224" t="s">
        <v>81</v>
      </c>
      <c r="AY197" s="18" t="s">
        <v>133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79</v>
      </c>
      <c r="BK197" s="225">
        <f>ROUND(I197*H197,2)</f>
        <v>0</v>
      </c>
      <c r="BL197" s="18" t="s">
        <v>140</v>
      </c>
      <c r="BM197" s="224" t="s">
        <v>733</v>
      </c>
    </row>
    <row r="198" s="2" customFormat="1">
      <c r="A198" s="39"/>
      <c r="B198" s="40"/>
      <c r="C198" s="41"/>
      <c r="D198" s="226" t="s">
        <v>142</v>
      </c>
      <c r="E198" s="41"/>
      <c r="F198" s="227" t="s">
        <v>346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142</v>
      </c>
      <c r="AU198" s="18" t="s">
        <v>81</v>
      </c>
    </row>
    <row r="199" s="13" customFormat="1">
      <c r="A199" s="13"/>
      <c r="B199" s="232"/>
      <c r="C199" s="233"/>
      <c r="D199" s="226" t="s">
        <v>146</v>
      </c>
      <c r="E199" s="234" t="s">
        <v>19</v>
      </c>
      <c r="F199" s="235" t="s">
        <v>468</v>
      </c>
      <c r="G199" s="233"/>
      <c r="H199" s="236">
        <v>52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146</v>
      </c>
      <c r="AU199" s="242" t="s">
        <v>81</v>
      </c>
      <c r="AV199" s="13" t="s">
        <v>81</v>
      </c>
      <c r="AW199" s="13" t="s">
        <v>33</v>
      </c>
      <c r="AX199" s="13" t="s">
        <v>79</v>
      </c>
      <c r="AY199" s="242" t="s">
        <v>133</v>
      </c>
    </row>
    <row r="200" s="2" customFormat="1" ht="16.5" customHeight="1">
      <c r="A200" s="39"/>
      <c r="B200" s="40"/>
      <c r="C200" s="213" t="s">
        <v>325</v>
      </c>
      <c r="D200" s="213" t="s">
        <v>135</v>
      </c>
      <c r="E200" s="214" t="s">
        <v>355</v>
      </c>
      <c r="F200" s="215" t="s">
        <v>356</v>
      </c>
      <c r="G200" s="216" t="s">
        <v>138</v>
      </c>
      <c r="H200" s="217">
        <v>6.5</v>
      </c>
      <c r="I200" s="218"/>
      <c r="J200" s="219">
        <f>ROUND(I200*H200,2)</f>
        <v>0</v>
      </c>
      <c r="K200" s="215" t="s">
        <v>139</v>
      </c>
      <c r="L200" s="45"/>
      <c r="M200" s="220" t="s">
        <v>19</v>
      </c>
      <c r="N200" s="221" t="s">
        <v>43</v>
      </c>
      <c r="O200" s="85"/>
      <c r="P200" s="222">
        <f>O200*H200</f>
        <v>0</v>
      </c>
      <c r="Q200" s="222">
        <v>0.085650000000000004</v>
      </c>
      <c r="R200" s="222">
        <f>Q200*H200</f>
        <v>0.55672500000000003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140</v>
      </c>
      <c r="AT200" s="224" t="s">
        <v>135</v>
      </c>
      <c r="AU200" s="224" t="s">
        <v>81</v>
      </c>
      <c r="AY200" s="18" t="s">
        <v>133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140</v>
      </c>
      <c r="BM200" s="224" t="s">
        <v>734</v>
      </c>
    </row>
    <row r="201" s="2" customFormat="1">
      <c r="A201" s="39"/>
      <c r="B201" s="40"/>
      <c r="C201" s="41"/>
      <c r="D201" s="226" t="s">
        <v>142</v>
      </c>
      <c r="E201" s="41"/>
      <c r="F201" s="227" t="s">
        <v>358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142</v>
      </c>
      <c r="AU201" s="18" t="s">
        <v>81</v>
      </c>
    </row>
    <row r="202" s="2" customFormat="1">
      <c r="A202" s="39"/>
      <c r="B202" s="40"/>
      <c r="C202" s="41"/>
      <c r="D202" s="226" t="s">
        <v>144</v>
      </c>
      <c r="E202" s="41"/>
      <c r="F202" s="231" t="s">
        <v>342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144</v>
      </c>
      <c r="AU202" s="18" t="s">
        <v>81</v>
      </c>
    </row>
    <row r="203" s="13" customFormat="1">
      <c r="A203" s="13"/>
      <c r="B203" s="232"/>
      <c r="C203" s="233"/>
      <c r="D203" s="226" t="s">
        <v>146</v>
      </c>
      <c r="E203" s="234" t="s">
        <v>19</v>
      </c>
      <c r="F203" s="235" t="s">
        <v>735</v>
      </c>
      <c r="G203" s="233"/>
      <c r="H203" s="236">
        <v>6.5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146</v>
      </c>
      <c r="AU203" s="242" t="s">
        <v>81</v>
      </c>
      <c r="AV203" s="13" t="s">
        <v>81</v>
      </c>
      <c r="AW203" s="13" t="s">
        <v>33</v>
      </c>
      <c r="AX203" s="13" t="s">
        <v>79</v>
      </c>
      <c r="AY203" s="242" t="s">
        <v>133</v>
      </c>
    </row>
    <row r="204" s="2" customFormat="1" ht="16.5" customHeight="1">
      <c r="A204" s="39"/>
      <c r="B204" s="40"/>
      <c r="C204" s="254" t="s">
        <v>331</v>
      </c>
      <c r="D204" s="254" t="s">
        <v>250</v>
      </c>
      <c r="E204" s="255" t="s">
        <v>362</v>
      </c>
      <c r="F204" s="256" t="s">
        <v>363</v>
      </c>
      <c r="G204" s="257" t="s">
        <v>138</v>
      </c>
      <c r="H204" s="258">
        <v>4.944</v>
      </c>
      <c r="I204" s="259"/>
      <c r="J204" s="260">
        <f>ROUND(I204*H204,2)</f>
        <v>0</v>
      </c>
      <c r="K204" s="256" t="s">
        <v>139</v>
      </c>
      <c r="L204" s="261"/>
      <c r="M204" s="262" t="s">
        <v>19</v>
      </c>
      <c r="N204" s="263" t="s">
        <v>43</v>
      </c>
      <c r="O204" s="85"/>
      <c r="P204" s="222">
        <f>O204*H204</f>
        <v>0</v>
      </c>
      <c r="Q204" s="222">
        <v>0.17599999999999999</v>
      </c>
      <c r="R204" s="222">
        <f>Q204*H204</f>
        <v>0.87014399999999992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192</v>
      </c>
      <c r="AT204" s="224" t="s">
        <v>250</v>
      </c>
      <c r="AU204" s="224" t="s">
        <v>81</v>
      </c>
      <c r="AY204" s="18" t="s">
        <v>133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140</v>
      </c>
      <c r="BM204" s="224" t="s">
        <v>736</v>
      </c>
    </row>
    <row r="205" s="2" customFormat="1">
      <c r="A205" s="39"/>
      <c r="B205" s="40"/>
      <c r="C205" s="41"/>
      <c r="D205" s="226" t="s">
        <v>142</v>
      </c>
      <c r="E205" s="41"/>
      <c r="F205" s="227" t="s">
        <v>363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142</v>
      </c>
      <c r="AU205" s="18" t="s">
        <v>81</v>
      </c>
    </row>
    <row r="206" s="13" customFormat="1">
      <c r="A206" s="13"/>
      <c r="B206" s="232"/>
      <c r="C206" s="233"/>
      <c r="D206" s="226" t="s">
        <v>146</v>
      </c>
      <c r="E206" s="234" t="s">
        <v>19</v>
      </c>
      <c r="F206" s="235" t="s">
        <v>737</v>
      </c>
      <c r="G206" s="233"/>
      <c r="H206" s="236">
        <v>4.7999999999999998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146</v>
      </c>
      <c r="AU206" s="242" t="s">
        <v>81</v>
      </c>
      <c r="AV206" s="13" t="s">
        <v>81</v>
      </c>
      <c r="AW206" s="13" t="s">
        <v>33</v>
      </c>
      <c r="AX206" s="13" t="s">
        <v>79</v>
      </c>
      <c r="AY206" s="242" t="s">
        <v>133</v>
      </c>
    </row>
    <row r="207" s="13" customFormat="1">
      <c r="A207" s="13"/>
      <c r="B207" s="232"/>
      <c r="C207" s="233"/>
      <c r="D207" s="226" t="s">
        <v>146</v>
      </c>
      <c r="E207" s="233"/>
      <c r="F207" s="235" t="s">
        <v>738</v>
      </c>
      <c r="G207" s="233"/>
      <c r="H207" s="236">
        <v>4.944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146</v>
      </c>
      <c r="AU207" s="242" t="s">
        <v>81</v>
      </c>
      <c r="AV207" s="13" t="s">
        <v>81</v>
      </c>
      <c r="AW207" s="13" t="s">
        <v>4</v>
      </c>
      <c r="AX207" s="13" t="s">
        <v>79</v>
      </c>
      <c r="AY207" s="242" t="s">
        <v>133</v>
      </c>
    </row>
    <row r="208" s="2" customFormat="1" ht="16.5" customHeight="1">
      <c r="A208" s="39"/>
      <c r="B208" s="40"/>
      <c r="C208" s="254" t="s">
        <v>337</v>
      </c>
      <c r="D208" s="254" t="s">
        <v>250</v>
      </c>
      <c r="E208" s="255" t="s">
        <v>367</v>
      </c>
      <c r="F208" s="256" t="s">
        <v>368</v>
      </c>
      <c r="G208" s="257" t="s">
        <v>138</v>
      </c>
      <c r="H208" s="258">
        <v>1.7509999999999999</v>
      </c>
      <c r="I208" s="259"/>
      <c r="J208" s="260">
        <f>ROUND(I208*H208,2)</f>
        <v>0</v>
      </c>
      <c r="K208" s="256" t="s">
        <v>139</v>
      </c>
      <c r="L208" s="261"/>
      <c r="M208" s="262" t="s">
        <v>19</v>
      </c>
      <c r="N208" s="263" t="s">
        <v>43</v>
      </c>
      <c r="O208" s="85"/>
      <c r="P208" s="222">
        <f>O208*H208</f>
        <v>0</v>
      </c>
      <c r="Q208" s="222">
        <v>0.17499999999999999</v>
      </c>
      <c r="R208" s="222">
        <f>Q208*H208</f>
        <v>0.30642499999999995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192</v>
      </c>
      <c r="AT208" s="224" t="s">
        <v>250</v>
      </c>
      <c r="AU208" s="224" t="s">
        <v>81</v>
      </c>
      <c r="AY208" s="18" t="s">
        <v>133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79</v>
      </c>
      <c r="BK208" s="225">
        <f>ROUND(I208*H208,2)</f>
        <v>0</v>
      </c>
      <c r="BL208" s="18" t="s">
        <v>140</v>
      </c>
      <c r="BM208" s="224" t="s">
        <v>739</v>
      </c>
    </row>
    <row r="209" s="2" customFormat="1">
      <c r="A209" s="39"/>
      <c r="B209" s="40"/>
      <c r="C209" s="41"/>
      <c r="D209" s="226" t="s">
        <v>142</v>
      </c>
      <c r="E209" s="41"/>
      <c r="F209" s="227" t="s">
        <v>368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142</v>
      </c>
      <c r="AU209" s="18" t="s">
        <v>81</v>
      </c>
    </row>
    <row r="210" s="13" customFormat="1">
      <c r="A210" s="13"/>
      <c r="B210" s="232"/>
      <c r="C210" s="233"/>
      <c r="D210" s="226" t="s">
        <v>146</v>
      </c>
      <c r="E210" s="234" t="s">
        <v>19</v>
      </c>
      <c r="F210" s="235" t="s">
        <v>740</v>
      </c>
      <c r="G210" s="233"/>
      <c r="H210" s="236">
        <v>1.7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146</v>
      </c>
      <c r="AU210" s="242" t="s">
        <v>81</v>
      </c>
      <c r="AV210" s="13" t="s">
        <v>81</v>
      </c>
      <c r="AW210" s="13" t="s">
        <v>33</v>
      </c>
      <c r="AX210" s="13" t="s">
        <v>79</v>
      </c>
      <c r="AY210" s="242" t="s">
        <v>133</v>
      </c>
    </row>
    <row r="211" s="13" customFormat="1">
      <c r="A211" s="13"/>
      <c r="B211" s="232"/>
      <c r="C211" s="233"/>
      <c r="D211" s="226" t="s">
        <v>146</v>
      </c>
      <c r="E211" s="233"/>
      <c r="F211" s="235" t="s">
        <v>741</v>
      </c>
      <c r="G211" s="233"/>
      <c r="H211" s="236">
        <v>1.7509999999999999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146</v>
      </c>
      <c r="AU211" s="242" t="s">
        <v>81</v>
      </c>
      <c r="AV211" s="13" t="s">
        <v>81</v>
      </c>
      <c r="AW211" s="13" t="s">
        <v>4</v>
      </c>
      <c r="AX211" s="13" t="s">
        <v>79</v>
      </c>
      <c r="AY211" s="242" t="s">
        <v>133</v>
      </c>
    </row>
    <row r="212" s="2" customFormat="1" ht="16.5" customHeight="1">
      <c r="A212" s="39"/>
      <c r="B212" s="40"/>
      <c r="C212" s="213" t="s">
        <v>344</v>
      </c>
      <c r="D212" s="213" t="s">
        <v>135</v>
      </c>
      <c r="E212" s="214" t="s">
        <v>372</v>
      </c>
      <c r="F212" s="215" t="s">
        <v>373</v>
      </c>
      <c r="G212" s="216" t="s">
        <v>187</v>
      </c>
      <c r="H212" s="217">
        <v>30</v>
      </c>
      <c r="I212" s="218"/>
      <c r="J212" s="219">
        <f>ROUND(I212*H212,2)</f>
        <v>0</v>
      </c>
      <c r="K212" s="215" t="s">
        <v>139</v>
      </c>
      <c r="L212" s="45"/>
      <c r="M212" s="220" t="s">
        <v>19</v>
      </c>
      <c r="N212" s="221" t="s">
        <v>43</v>
      </c>
      <c r="O212" s="85"/>
      <c r="P212" s="222">
        <f>O212*H212</f>
        <v>0</v>
      </c>
      <c r="Q212" s="222">
        <v>0.0035999999999999999</v>
      </c>
      <c r="R212" s="222">
        <f>Q212*H212</f>
        <v>0.108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140</v>
      </c>
      <c r="AT212" s="224" t="s">
        <v>135</v>
      </c>
      <c r="AU212" s="224" t="s">
        <v>81</v>
      </c>
      <c r="AY212" s="18" t="s">
        <v>133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79</v>
      </c>
      <c r="BK212" s="225">
        <f>ROUND(I212*H212,2)</f>
        <v>0</v>
      </c>
      <c r="BL212" s="18" t="s">
        <v>140</v>
      </c>
      <c r="BM212" s="224" t="s">
        <v>742</v>
      </c>
    </row>
    <row r="213" s="2" customFormat="1">
      <c r="A213" s="39"/>
      <c r="B213" s="40"/>
      <c r="C213" s="41"/>
      <c r="D213" s="226" t="s">
        <v>142</v>
      </c>
      <c r="E213" s="41"/>
      <c r="F213" s="227" t="s">
        <v>375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142</v>
      </c>
      <c r="AU213" s="18" t="s">
        <v>81</v>
      </c>
    </row>
    <row r="214" s="2" customFormat="1">
      <c r="A214" s="39"/>
      <c r="B214" s="40"/>
      <c r="C214" s="41"/>
      <c r="D214" s="226" t="s">
        <v>144</v>
      </c>
      <c r="E214" s="41"/>
      <c r="F214" s="231" t="s">
        <v>376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144</v>
      </c>
      <c r="AU214" s="18" t="s">
        <v>81</v>
      </c>
    </row>
    <row r="215" s="13" customFormat="1">
      <c r="A215" s="13"/>
      <c r="B215" s="232"/>
      <c r="C215" s="233"/>
      <c r="D215" s="226" t="s">
        <v>146</v>
      </c>
      <c r="E215" s="234" t="s">
        <v>19</v>
      </c>
      <c r="F215" s="235" t="s">
        <v>743</v>
      </c>
      <c r="G215" s="233"/>
      <c r="H215" s="236">
        <v>30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146</v>
      </c>
      <c r="AU215" s="242" t="s">
        <v>81</v>
      </c>
      <c r="AV215" s="13" t="s">
        <v>81</v>
      </c>
      <c r="AW215" s="13" t="s">
        <v>33</v>
      </c>
      <c r="AX215" s="13" t="s">
        <v>79</v>
      </c>
      <c r="AY215" s="242" t="s">
        <v>133</v>
      </c>
    </row>
    <row r="216" s="12" customFormat="1" ht="22.8" customHeight="1">
      <c r="A216" s="12"/>
      <c r="B216" s="197"/>
      <c r="C216" s="198"/>
      <c r="D216" s="199" t="s">
        <v>71</v>
      </c>
      <c r="E216" s="211" t="s">
        <v>198</v>
      </c>
      <c r="F216" s="211" t="s">
        <v>415</v>
      </c>
      <c r="G216" s="198"/>
      <c r="H216" s="198"/>
      <c r="I216" s="201"/>
      <c r="J216" s="212">
        <f>BK216</f>
        <v>0</v>
      </c>
      <c r="K216" s="198"/>
      <c r="L216" s="203"/>
      <c r="M216" s="204"/>
      <c r="N216" s="205"/>
      <c r="O216" s="205"/>
      <c r="P216" s="206">
        <f>SUM(P217:P263)</f>
        <v>0</v>
      </c>
      <c r="Q216" s="205"/>
      <c r="R216" s="206">
        <f>SUM(R217:R263)</f>
        <v>20.581758000000001</v>
      </c>
      <c r="S216" s="205"/>
      <c r="T216" s="207">
        <f>SUM(T217:T263)</f>
        <v>0.082000000000000003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8" t="s">
        <v>79</v>
      </c>
      <c r="AT216" s="209" t="s">
        <v>71</v>
      </c>
      <c r="AU216" s="209" t="s">
        <v>79</v>
      </c>
      <c r="AY216" s="208" t="s">
        <v>133</v>
      </c>
      <c r="BK216" s="210">
        <f>SUM(BK217:BK263)</f>
        <v>0</v>
      </c>
    </row>
    <row r="217" s="2" customFormat="1" ht="16.5" customHeight="1">
      <c r="A217" s="39"/>
      <c r="B217" s="40"/>
      <c r="C217" s="213" t="s">
        <v>349</v>
      </c>
      <c r="D217" s="213" t="s">
        <v>135</v>
      </c>
      <c r="E217" s="214" t="s">
        <v>611</v>
      </c>
      <c r="F217" s="215" t="s">
        <v>612</v>
      </c>
      <c r="G217" s="216" t="s">
        <v>389</v>
      </c>
      <c r="H217" s="217">
        <v>1</v>
      </c>
      <c r="I217" s="218"/>
      <c r="J217" s="219">
        <f>ROUND(I217*H217,2)</f>
        <v>0</v>
      </c>
      <c r="K217" s="215" t="s">
        <v>139</v>
      </c>
      <c r="L217" s="45"/>
      <c r="M217" s="220" t="s">
        <v>19</v>
      </c>
      <c r="N217" s="221" t="s">
        <v>43</v>
      </c>
      <c r="O217" s="85"/>
      <c r="P217" s="222">
        <f>O217*H217</f>
        <v>0</v>
      </c>
      <c r="Q217" s="222">
        <v>0.11241</v>
      </c>
      <c r="R217" s="222">
        <f>Q217*H217</f>
        <v>0.11241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140</v>
      </c>
      <c r="AT217" s="224" t="s">
        <v>135</v>
      </c>
      <c r="AU217" s="224" t="s">
        <v>81</v>
      </c>
      <c r="AY217" s="18" t="s">
        <v>133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79</v>
      </c>
      <c r="BK217" s="225">
        <f>ROUND(I217*H217,2)</f>
        <v>0</v>
      </c>
      <c r="BL217" s="18" t="s">
        <v>140</v>
      </c>
      <c r="BM217" s="224" t="s">
        <v>744</v>
      </c>
    </row>
    <row r="218" s="2" customFormat="1">
      <c r="A218" s="39"/>
      <c r="B218" s="40"/>
      <c r="C218" s="41"/>
      <c r="D218" s="226" t="s">
        <v>142</v>
      </c>
      <c r="E218" s="41"/>
      <c r="F218" s="227" t="s">
        <v>614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142</v>
      </c>
      <c r="AU218" s="18" t="s">
        <v>81</v>
      </c>
    </row>
    <row r="219" s="2" customFormat="1">
      <c r="A219" s="39"/>
      <c r="B219" s="40"/>
      <c r="C219" s="41"/>
      <c r="D219" s="226" t="s">
        <v>144</v>
      </c>
      <c r="E219" s="41"/>
      <c r="F219" s="231" t="s">
        <v>615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144</v>
      </c>
      <c r="AU219" s="18" t="s">
        <v>81</v>
      </c>
    </row>
    <row r="220" s="13" customFormat="1">
      <c r="A220" s="13"/>
      <c r="B220" s="232"/>
      <c r="C220" s="233"/>
      <c r="D220" s="226" t="s">
        <v>146</v>
      </c>
      <c r="E220" s="234" t="s">
        <v>19</v>
      </c>
      <c r="F220" s="235" t="s">
        <v>616</v>
      </c>
      <c r="G220" s="233"/>
      <c r="H220" s="236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146</v>
      </c>
      <c r="AU220" s="242" t="s">
        <v>81</v>
      </c>
      <c r="AV220" s="13" t="s">
        <v>81</v>
      </c>
      <c r="AW220" s="13" t="s">
        <v>33</v>
      </c>
      <c r="AX220" s="13" t="s">
        <v>79</v>
      </c>
      <c r="AY220" s="242" t="s">
        <v>133</v>
      </c>
    </row>
    <row r="221" s="2" customFormat="1" ht="16.5" customHeight="1">
      <c r="A221" s="39"/>
      <c r="B221" s="40"/>
      <c r="C221" s="254" t="s">
        <v>354</v>
      </c>
      <c r="D221" s="254" t="s">
        <v>250</v>
      </c>
      <c r="E221" s="255" t="s">
        <v>617</v>
      </c>
      <c r="F221" s="256" t="s">
        <v>618</v>
      </c>
      <c r="G221" s="257" t="s">
        <v>389</v>
      </c>
      <c r="H221" s="258">
        <v>1</v>
      </c>
      <c r="I221" s="259"/>
      <c r="J221" s="260">
        <f>ROUND(I221*H221,2)</f>
        <v>0</v>
      </c>
      <c r="K221" s="256" t="s">
        <v>139</v>
      </c>
      <c r="L221" s="261"/>
      <c r="M221" s="262" t="s">
        <v>19</v>
      </c>
      <c r="N221" s="263" t="s">
        <v>43</v>
      </c>
      <c r="O221" s="85"/>
      <c r="P221" s="222">
        <f>O221*H221</f>
        <v>0</v>
      </c>
      <c r="Q221" s="222">
        <v>0.0030000000000000001</v>
      </c>
      <c r="R221" s="222">
        <f>Q221*H221</f>
        <v>0.0030000000000000001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192</v>
      </c>
      <c r="AT221" s="224" t="s">
        <v>250</v>
      </c>
      <c r="AU221" s="224" t="s">
        <v>81</v>
      </c>
      <c r="AY221" s="18" t="s">
        <v>133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140</v>
      </c>
      <c r="BM221" s="224" t="s">
        <v>745</v>
      </c>
    </row>
    <row r="222" s="2" customFormat="1">
      <c r="A222" s="39"/>
      <c r="B222" s="40"/>
      <c r="C222" s="41"/>
      <c r="D222" s="226" t="s">
        <v>142</v>
      </c>
      <c r="E222" s="41"/>
      <c r="F222" s="227" t="s">
        <v>618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142</v>
      </c>
      <c r="AU222" s="18" t="s">
        <v>81</v>
      </c>
    </row>
    <row r="223" s="13" customFormat="1">
      <c r="A223" s="13"/>
      <c r="B223" s="232"/>
      <c r="C223" s="233"/>
      <c r="D223" s="226" t="s">
        <v>146</v>
      </c>
      <c r="E223" s="234" t="s">
        <v>19</v>
      </c>
      <c r="F223" s="235" t="s">
        <v>79</v>
      </c>
      <c r="G223" s="233"/>
      <c r="H223" s="236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146</v>
      </c>
      <c r="AU223" s="242" t="s">
        <v>81</v>
      </c>
      <c r="AV223" s="13" t="s">
        <v>81</v>
      </c>
      <c r="AW223" s="13" t="s">
        <v>33</v>
      </c>
      <c r="AX223" s="13" t="s">
        <v>79</v>
      </c>
      <c r="AY223" s="242" t="s">
        <v>133</v>
      </c>
    </row>
    <row r="224" s="2" customFormat="1" ht="16.5" customHeight="1">
      <c r="A224" s="39"/>
      <c r="B224" s="40"/>
      <c r="C224" s="213" t="s">
        <v>361</v>
      </c>
      <c r="D224" s="213" t="s">
        <v>135</v>
      </c>
      <c r="E224" s="214" t="s">
        <v>417</v>
      </c>
      <c r="F224" s="215" t="s">
        <v>418</v>
      </c>
      <c r="G224" s="216" t="s">
        <v>187</v>
      </c>
      <c r="H224" s="217">
        <v>60</v>
      </c>
      <c r="I224" s="218"/>
      <c r="J224" s="219">
        <f>ROUND(I224*H224,2)</f>
        <v>0</v>
      </c>
      <c r="K224" s="215" t="s">
        <v>139</v>
      </c>
      <c r="L224" s="45"/>
      <c r="M224" s="220" t="s">
        <v>19</v>
      </c>
      <c r="N224" s="221" t="s">
        <v>43</v>
      </c>
      <c r="O224" s="85"/>
      <c r="P224" s="222">
        <f>O224*H224</f>
        <v>0</v>
      </c>
      <c r="Q224" s="222">
        <v>0.071900000000000006</v>
      </c>
      <c r="R224" s="222">
        <f>Q224*H224</f>
        <v>4.3140000000000001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140</v>
      </c>
      <c r="AT224" s="224" t="s">
        <v>135</v>
      </c>
      <c r="AU224" s="224" t="s">
        <v>81</v>
      </c>
      <c r="AY224" s="18" t="s">
        <v>133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79</v>
      </c>
      <c r="BK224" s="225">
        <f>ROUND(I224*H224,2)</f>
        <v>0</v>
      </c>
      <c r="BL224" s="18" t="s">
        <v>140</v>
      </c>
      <c r="BM224" s="224" t="s">
        <v>746</v>
      </c>
    </row>
    <row r="225" s="2" customFormat="1">
      <c r="A225" s="39"/>
      <c r="B225" s="40"/>
      <c r="C225" s="41"/>
      <c r="D225" s="226" t="s">
        <v>142</v>
      </c>
      <c r="E225" s="41"/>
      <c r="F225" s="227" t="s">
        <v>420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142</v>
      </c>
      <c r="AU225" s="18" t="s">
        <v>81</v>
      </c>
    </row>
    <row r="226" s="2" customFormat="1">
      <c r="A226" s="39"/>
      <c r="B226" s="40"/>
      <c r="C226" s="41"/>
      <c r="D226" s="226" t="s">
        <v>144</v>
      </c>
      <c r="E226" s="41"/>
      <c r="F226" s="231" t="s">
        <v>421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81</v>
      </c>
    </row>
    <row r="227" s="13" customFormat="1">
      <c r="A227" s="13"/>
      <c r="B227" s="232"/>
      <c r="C227" s="233"/>
      <c r="D227" s="226" t="s">
        <v>146</v>
      </c>
      <c r="E227" s="234" t="s">
        <v>19</v>
      </c>
      <c r="F227" s="235" t="s">
        <v>747</v>
      </c>
      <c r="G227" s="233"/>
      <c r="H227" s="236">
        <v>60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146</v>
      </c>
      <c r="AU227" s="242" t="s">
        <v>81</v>
      </c>
      <c r="AV227" s="13" t="s">
        <v>81</v>
      </c>
      <c r="AW227" s="13" t="s">
        <v>33</v>
      </c>
      <c r="AX227" s="13" t="s">
        <v>79</v>
      </c>
      <c r="AY227" s="242" t="s">
        <v>133</v>
      </c>
    </row>
    <row r="228" s="2" customFormat="1" ht="16.5" customHeight="1">
      <c r="A228" s="39"/>
      <c r="B228" s="40"/>
      <c r="C228" s="254" t="s">
        <v>366</v>
      </c>
      <c r="D228" s="254" t="s">
        <v>250</v>
      </c>
      <c r="E228" s="255" t="s">
        <v>424</v>
      </c>
      <c r="F228" s="256" t="s">
        <v>425</v>
      </c>
      <c r="G228" s="257" t="s">
        <v>138</v>
      </c>
      <c r="H228" s="258">
        <v>6.1200000000000001</v>
      </c>
      <c r="I228" s="259"/>
      <c r="J228" s="260">
        <f>ROUND(I228*H228,2)</f>
        <v>0</v>
      </c>
      <c r="K228" s="256" t="s">
        <v>139</v>
      </c>
      <c r="L228" s="261"/>
      <c r="M228" s="262" t="s">
        <v>19</v>
      </c>
      <c r="N228" s="263" t="s">
        <v>43</v>
      </c>
      <c r="O228" s="85"/>
      <c r="P228" s="222">
        <f>O228*H228</f>
        <v>0</v>
      </c>
      <c r="Q228" s="222">
        <v>0.222</v>
      </c>
      <c r="R228" s="222">
        <f>Q228*H228</f>
        <v>1.3586400000000001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192</v>
      </c>
      <c r="AT228" s="224" t="s">
        <v>250</v>
      </c>
      <c r="AU228" s="224" t="s">
        <v>81</v>
      </c>
      <c r="AY228" s="18" t="s">
        <v>133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79</v>
      </c>
      <c r="BK228" s="225">
        <f>ROUND(I228*H228,2)</f>
        <v>0</v>
      </c>
      <c r="BL228" s="18" t="s">
        <v>140</v>
      </c>
      <c r="BM228" s="224" t="s">
        <v>748</v>
      </c>
    </row>
    <row r="229" s="2" customFormat="1">
      <c r="A229" s="39"/>
      <c r="B229" s="40"/>
      <c r="C229" s="41"/>
      <c r="D229" s="226" t="s">
        <v>142</v>
      </c>
      <c r="E229" s="41"/>
      <c r="F229" s="227" t="s">
        <v>425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142</v>
      </c>
      <c r="AU229" s="18" t="s">
        <v>81</v>
      </c>
    </row>
    <row r="230" s="13" customFormat="1">
      <c r="A230" s="13"/>
      <c r="B230" s="232"/>
      <c r="C230" s="233"/>
      <c r="D230" s="226" t="s">
        <v>146</v>
      </c>
      <c r="E230" s="234" t="s">
        <v>19</v>
      </c>
      <c r="F230" s="235" t="s">
        <v>749</v>
      </c>
      <c r="G230" s="233"/>
      <c r="H230" s="236">
        <v>6.1200000000000001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146</v>
      </c>
      <c r="AU230" s="242" t="s">
        <v>81</v>
      </c>
      <c r="AV230" s="13" t="s">
        <v>81</v>
      </c>
      <c r="AW230" s="13" t="s">
        <v>33</v>
      </c>
      <c r="AX230" s="13" t="s">
        <v>79</v>
      </c>
      <c r="AY230" s="242" t="s">
        <v>133</v>
      </c>
    </row>
    <row r="231" s="2" customFormat="1" ht="16.5" customHeight="1">
      <c r="A231" s="39"/>
      <c r="B231" s="40"/>
      <c r="C231" s="213" t="s">
        <v>371</v>
      </c>
      <c r="D231" s="213" t="s">
        <v>135</v>
      </c>
      <c r="E231" s="214" t="s">
        <v>429</v>
      </c>
      <c r="F231" s="215" t="s">
        <v>430</v>
      </c>
      <c r="G231" s="216" t="s">
        <v>187</v>
      </c>
      <c r="H231" s="217">
        <v>30</v>
      </c>
      <c r="I231" s="218"/>
      <c r="J231" s="219">
        <f>ROUND(I231*H231,2)</f>
        <v>0</v>
      </c>
      <c r="K231" s="215" t="s">
        <v>139</v>
      </c>
      <c r="L231" s="45"/>
      <c r="M231" s="220" t="s">
        <v>19</v>
      </c>
      <c r="N231" s="221" t="s">
        <v>43</v>
      </c>
      <c r="O231" s="85"/>
      <c r="P231" s="222">
        <f>O231*H231</f>
        <v>0</v>
      </c>
      <c r="Q231" s="222">
        <v>0.15540000000000001</v>
      </c>
      <c r="R231" s="222">
        <f>Q231*H231</f>
        <v>4.6619999999999999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140</v>
      </c>
      <c r="AT231" s="224" t="s">
        <v>135</v>
      </c>
      <c r="AU231" s="224" t="s">
        <v>81</v>
      </c>
      <c r="AY231" s="18" t="s">
        <v>133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79</v>
      </c>
      <c r="BK231" s="225">
        <f>ROUND(I231*H231,2)</f>
        <v>0</v>
      </c>
      <c r="BL231" s="18" t="s">
        <v>140</v>
      </c>
      <c r="BM231" s="224" t="s">
        <v>750</v>
      </c>
    </row>
    <row r="232" s="2" customFormat="1">
      <c r="A232" s="39"/>
      <c r="B232" s="40"/>
      <c r="C232" s="41"/>
      <c r="D232" s="226" t="s">
        <v>142</v>
      </c>
      <c r="E232" s="41"/>
      <c r="F232" s="227" t="s">
        <v>432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142</v>
      </c>
      <c r="AU232" s="18" t="s">
        <v>81</v>
      </c>
    </row>
    <row r="233" s="2" customFormat="1">
      <c r="A233" s="39"/>
      <c r="B233" s="40"/>
      <c r="C233" s="41"/>
      <c r="D233" s="226" t="s">
        <v>144</v>
      </c>
      <c r="E233" s="41"/>
      <c r="F233" s="231" t="s">
        <v>433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144</v>
      </c>
      <c r="AU233" s="18" t="s">
        <v>81</v>
      </c>
    </row>
    <row r="234" s="13" customFormat="1">
      <c r="A234" s="13"/>
      <c r="B234" s="232"/>
      <c r="C234" s="233"/>
      <c r="D234" s="226" t="s">
        <v>146</v>
      </c>
      <c r="E234" s="234" t="s">
        <v>19</v>
      </c>
      <c r="F234" s="235" t="s">
        <v>751</v>
      </c>
      <c r="G234" s="233"/>
      <c r="H234" s="236">
        <v>30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146</v>
      </c>
      <c r="AU234" s="242" t="s">
        <v>81</v>
      </c>
      <c r="AV234" s="13" t="s">
        <v>81</v>
      </c>
      <c r="AW234" s="13" t="s">
        <v>33</v>
      </c>
      <c r="AX234" s="13" t="s">
        <v>79</v>
      </c>
      <c r="AY234" s="242" t="s">
        <v>133</v>
      </c>
    </row>
    <row r="235" s="2" customFormat="1" ht="16.5" customHeight="1">
      <c r="A235" s="39"/>
      <c r="B235" s="40"/>
      <c r="C235" s="254" t="s">
        <v>379</v>
      </c>
      <c r="D235" s="254" t="s">
        <v>250</v>
      </c>
      <c r="E235" s="255" t="s">
        <v>436</v>
      </c>
      <c r="F235" s="256" t="s">
        <v>437</v>
      </c>
      <c r="G235" s="257" t="s">
        <v>187</v>
      </c>
      <c r="H235" s="258">
        <v>26</v>
      </c>
      <c r="I235" s="259"/>
      <c r="J235" s="260">
        <f>ROUND(I235*H235,2)</f>
        <v>0</v>
      </c>
      <c r="K235" s="256" t="s">
        <v>139</v>
      </c>
      <c r="L235" s="261"/>
      <c r="M235" s="262" t="s">
        <v>19</v>
      </c>
      <c r="N235" s="263" t="s">
        <v>43</v>
      </c>
      <c r="O235" s="85"/>
      <c r="P235" s="222">
        <f>O235*H235</f>
        <v>0</v>
      </c>
      <c r="Q235" s="222">
        <v>0.080000000000000002</v>
      </c>
      <c r="R235" s="222">
        <f>Q235*H235</f>
        <v>2.0800000000000001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192</v>
      </c>
      <c r="AT235" s="224" t="s">
        <v>250</v>
      </c>
      <c r="AU235" s="224" t="s">
        <v>81</v>
      </c>
      <c r="AY235" s="18" t="s">
        <v>133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140</v>
      </c>
      <c r="BM235" s="224" t="s">
        <v>752</v>
      </c>
    </row>
    <row r="236" s="2" customFormat="1">
      <c r="A236" s="39"/>
      <c r="B236" s="40"/>
      <c r="C236" s="41"/>
      <c r="D236" s="226" t="s">
        <v>142</v>
      </c>
      <c r="E236" s="41"/>
      <c r="F236" s="227" t="s">
        <v>437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142</v>
      </c>
      <c r="AU236" s="18" t="s">
        <v>81</v>
      </c>
    </row>
    <row r="237" s="13" customFormat="1">
      <c r="A237" s="13"/>
      <c r="B237" s="232"/>
      <c r="C237" s="233"/>
      <c r="D237" s="226" t="s">
        <v>146</v>
      </c>
      <c r="E237" s="234" t="s">
        <v>19</v>
      </c>
      <c r="F237" s="235" t="s">
        <v>753</v>
      </c>
      <c r="G237" s="233"/>
      <c r="H237" s="236">
        <v>26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146</v>
      </c>
      <c r="AU237" s="242" t="s">
        <v>81</v>
      </c>
      <c r="AV237" s="13" t="s">
        <v>81</v>
      </c>
      <c r="AW237" s="13" t="s">
        <v>33</v>
      </c>
      <c r="AX237" s="13" t="s">
        <v>79</v>
      </c>
      <c r="AY237" s="242" t="s">
        <v>133</v>
      </c>
    </row>
    <row r="238" s="2" customFormat="1" ht="16.5" customHeight="1">
      <c r="A238" s="39"/>
      <c r="B238" s="40"/>
      <c r="C238" s="254" t="s">
        <v>386</v>
      </c>
      <c r="D238" s="254" t="s">
        <v>250</v>
      </c>
      <c r="E238" s="255" t="s">
        <v>441</v>
      </c>
      <c r="F238" s="256" t="s">
        <v>442</v>
      </c>
      <c r="G238" s="257" t="s">
        <v>187</v>
      </c>
      <c r="H238" s="258">
        <v>3</v>
      </c>
      <c r="I238" s="259"/>
      <c r="J238" s="260">
        <f>ROUND(I238*H238,2)</f>
        <v>0</v>
      </c>
      <c r="K238" s="256" t="s">
        <v>139</v>
      </c>
      <c r="L238" s="261"/>
      <c r="M238" s="262" t="s">
        <v>19</v>
      </c>
      <c r="N238" s="263" t="s">
        <v>43</v>
      </c>
      <c r="O238" s="85"/>
      <c r="P238" s="222">
        <f>O238*H238</f>
        <v>0</v>
      </c>
      <c r="Q238" s="222">
        <v>0.048300000000000003</v>
      </c>
      <c r="R238" s="222">
        <f>Q238*H238</f>
        <v>0.1449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192</v>
      </c>
      <c r="AT238" s="224" t="s">
        <v>250</v>
      </c>
      <c r="AU238" s="224" t="s">
        <v>81</v>
      </c>
      <c r="AY238" s="18" t="s">
        <v>133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79</v>
      </c>
      <c r="BK238" s="225">
        <f>ROUND(I238*H238,2)</f>
        <v>0</v>
      </c>
      <c r="BL238" s="18" t="s">
        <v>140</v>
      </c>
      <c r="BM238" s="224" t="s">
        <v>754</v>
      </c>
    </row>
    <row r="239" s="2" customFormat="1">
      <c r="A239" s="39"/>
      <c r="B239" s="40"/>
      <c r="C239" s="41"/>
      <c r="D239" s="226" t="s">
        <v>142</v>
      </c>
      <c r="E239" s="41"/>
      <c r="F239" s="227" t="s">
        <v>442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142</v>
      </c>
      <c r="AU239" s="18" t="s">
        <v>81</v>
      </c>
    </row>
    <row r="240" s="13" customFormat="1">
      <c r="A240" s="13"/>
      <c r="B240" s="232"/>
      <c r="C240" s="233"/>
      <c r="D240" s="226" t="s">
        <v>146</v>
      </c>
      <c r="E240" s="234" t="s">
        <v>19</v>
      </c>
      <c r="F240" s="235" t="s">
        <v>155</v>
      </c>
      <c r="G240" s="233"/>
      <c r="H240" s="236">
        <v>3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146</v>
      </c>
      <c r="AU240" s="242" t="s">
        <v>81</v>
      </c>
      <c r="AV240" s="13" t="s">
        <v>81</v>
      </c>
      <c r="AW240" s="13" t="s">
        <v>33</v>
      </c>
      <c r="AX240" s="13" t="s">
        <v>79</v>
      </c>
      <c r="AY240" s="242" t="s">
        <v>133</v>
      </c>
    </row>
    <row r="241" s="2" customFormat="1" ht="16.5" customHeight="1">
      <c r="A241" s="39"/>
      <c r="B241" s="40"/>
      <c r="C241" s="254" t="s">
        <v>393</v>
      </c>
      <c r="D241" s="254" t="s">
        <v>250</v>
      </c>
      <c r="E241" s="255" t="s">
        <v>445</v>
      </c>
      <c r="F241" s="256" t="s">
        <v>446</v>
      </c>
      <c r="G241" s="257" t="s">
        <v>187</v>
      </c>
      <c r="H241" s="258">
        <v>2</v>
      </c>
      <c r="I241" s="259"/>
      <c r="J241" s="260">
        <f>ROUND(I241*H241,2)</f>
        <v>0</v>
      </c>
      <c r="K241" s="256" t="s">
        <v>139</v>
      </c>
      <c r="L241" s="261"/>
      <c r="M241" s="262" t="s">
        <v>19</v>
      </c>
      <c r="N241" s="263" t="s">
        <v>43</v>
      </c>
      <c r="O241" s="85"/>
      <c r="P241" s="222">
        <f>O241*H241</f>
        <v>0</v>
      </c>
      <c r="Q241" s="222">
        <v>0.065670000000000006</v>
      </c>
      <c r="R241" s="222">
        <f>Q241*H241</f>
        <v>0.13134000000000001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192</v>
      </c>
      <c r="AT241" s="224" t="s">
        <v>250</v>
      </c>
      <c r="AU241" s="224" t="s">
        <v>81</v>
      </c>
      <c r="AY241" s="18" t="s">
        <v>133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79</v>
      </c>
      <c r="BK241" s="225">
        <f>ROUND(I241*H241,2)</f>
        <v>0</v>
      </c>
      <c r="BL241" s="18" t="s">
        <v>140</v>
      </c>
      <c r="BM241" s="224" t="s">
        <v>755</v>
      </c>
    </row>
    <row r="242" s="2" customFormat="1">
      <c r="A242" s="39"/>
      <c r="B242" s="40"/>
      <c r="C242" s="41"/>
      <c r="D242" s="226" t="s">
        <v>142</v>
      </c>
      <c r="E242" s="41"/>
      <c r="F242" s="227" t="s">
        <v>446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142</v>
      </c>
      <c r="AU242" s="18" t="s">
        <v>81</v>
      </c>
    </row>
    <row r="243" s="13" customFormat="1">
      <c r="A243" s="13"/>
      <c r="B243" s="232"/>
      <c r="C243" s="233"/>
      <c r="D243" s="226" t="s">
        <v>146</v>
      </c>
      <c r="E243" s="234" t="s">
        <v>19</v>
      </c>
      <c r="F243" s="235" t="s">
        <v>641</v>
      </c>
      <c r="G243" s="233"/>
      <c r="H243" s="236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146</v>
      </c>
      <c r="AU243" s="242" t="s">
        <v>81</v>
      </c>
      <c r="AV243" s="13" t="s">
        <v>81</v>
      </c>
      <c r="AW243" s="13" t="s">
        <v>33</v>
      </c>
      <c r="AX243" s="13" t="s">
        <v>72</v>
      </c>
      <c r="AY243" s="242" t="s">
        <v>133</v>
      </c>
    </row>
    <row r="244" s="13" customFormat="1">
      <c r="A244" s="13"/>
      <c r="B244" s="232"/>
      <c r="C244" s="233"/>
      <c r="D244" s="226" t="s">
        <v>146</v>
      </c>
      <c r="E244" s="234" t="s">
        <v>19</v>
      </c>
      <c r="F244" s="235" t="s">
        <v>642</v>
      </c>
      <c r="G244" s="233"/>
      <c r="H244" s="236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146</v>
      </c>
      <c r="AU244" s="242" t="s">
        <v>81</v>
      </c>
      <c r="AV244" s="13" t="s">
        <v>81</v>
      </c>
      <c r="AW244" s="13" t="s">
        <v>33</v>
      </c>
      <c r="AX244" s="13" t="s">
        <v>72</v>
      </c>
      <c r="AY244" s="242" t="s">
        <v>133</v>
      </c>
    </row>
    <row r="245" s="14" customFormat="1">
      <c r="A245" s="14"/>
      <c r="B245" s="243"/>
      <c r="C245" s="244"/>
      <c r="D245" s="226" t="s">
        <v>146</v>
      </c>
      <c r="E245" s="245" t="s">
        <v>19</v>
      </c>
      <c r="F245" s="246" t="s">
        <v>154</v>
      </c>
      <c r="G245" s="244"/>
      <c r="H245" s="247">
        <v>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146</v>
      </c>
      <c r="AU245" s="253" t="s">
        <v>81</v>
      </c>
      <c r="AV245" s="14" t="s">
        <v>140</v>
      </c>
      <c r="AW245" s="14" t="s">
        <v>33</v>
      </c>
      <c r="AX245" s="14" t="s">
        <v>79</v>
      </c>
      <c r="AY245" s="253" t="s">
        <v>133</v>
      </c>
    </row>
    <row r="246" s="2" customFormat="1" ht="16.5" customHeight="1">
      <c r="A246" s="39"/>
      <c r="B246" s="40"/>
      <c r="C246" s="213" t="s">
        <v>401</v>
      </c>
      <c r="D246" s="213" t="s">
        <v>135</v>
      </c>
      <c r="E246" s="214" t="s">
        <v>451</v>
      </c>
      <c r="F246" s="215" t="s">
        <v>452</v>
      </c>
      <c r="G246" s="216" t="s">
        <v>187</v>
      </c>
      <c r="H246" s="217">
        <v>27</v>
      </c>
      <c r="I246" s="218"/>
      <c r="J246" s="219">
        <f>ROUND(I246*H246,2)</f>
        <v>0</v>
      </c>
      <c r="K246" s="215" t="s">
        <v>139</v>
      </c>
      <c r="L246" s="45"/>
      <c r="M246" s="220" t="s">
        <v>19</v>
      </c>
      <c r="N246" s="221" t="s">
        <v>43</v>
      </c>
      <c r="O246" s="85"/>
      <c r="P246" s="222">
        <f>O246*H246</f>
        <v>0</v>
      </c>
      <c r="Q246" s="222">
        <v>0.1295</v>
      </c>
      <c r="R246" s="222">
        <f>Q246*H246</f>
        <v>3.4965000000000002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140</v>
      </c>
      <c r="AT246" s="224" t="s">
        <v>135</v>
      </c>
      <c r="AU246" s="224" t="s">
        <v>81</v>
      </c>
      <c r="AY246" s="18" t="s">
        <v>133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140</v>
      </c>
      <c r="BM246" s="224" t="s">
        <v>756</v>
      </c>
    </row>
    <row r="247" s="2" customFormat="1">
      <c r="A247" s="39"/>
      <c r="B247" s="40"/>
      <c r="C247" s="41"/>
      <c r="D247" s="226" t="s">
        <v>142</v>
      </c>
      <c r="E247" s="41"/>
      <c r="F247" s="227" t="s">
        <v>454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142</v>
      </c>
      <c r="AU247" s="18" t="s">
        <v>81</v>
      </c>
    </row>
    <row r="248" s="2" customFormat="1">
      <c r="A248" s="39"/>
      <c r="B248" s="40"/>
      <c r="C248" s="41"/>
      <c r="D248" s="226" t="s">
        <v>144</v>
      </c>
      <c r="E248" s="41"/>
      <c r="F248" s="231" t="s">
        <v>455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144</v>
      </c>
      <c r="AU248" s="18" t="s">
        <v>81</v>
      </c>
    </row>
    <row r="249" s="13" customFormat="1">
      <c r="A249" s="13"/>
      <c r="B249" s="232"/>
      <c r="C249" s="233"/>
      <c r="D249" s="226" t="s">
        <v>146</v>
      </c>
      <c r="E249" s="234" t="s">
        <v>19</v>
      </c>
      <c r="F249" s="235" t="s">
        <v>757</v>
      </c>
      <c r="G249" s="233"/>
      <c r="H249" s="236">
        <v>27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146</v>
      </c>
      <c r="AU249" s="242" t="s">
        <v>81</v>
      </c>
      <c r="AV249" s="13" t="s">
        <v>81</v>
      </c>
      <c r="AW249" s="13" t="s">
        <v>33</v>
      </c>
      <c r="AX249" s="13" t="s">
        <v>79</v>
      </c>
      <c r="AY249" s="242" t="s">
        <v>133</v>
      </c>
    </row>
    <row r="250" s="2" customFormat="1" ht="16.5" customHeight="1">
      <c r="A250" s="39"/>
      <c r="B250" s="40"/>
      <c r="C250" s="254" t="s">
        <v>406</v>
      </c>
      <c r="D250" s="254" t="s">
        <v>250</v>
      </c>
      <c r="E250" s="255" t="s">
        <v>458</v>
      </c>
      <c r="F250" s="256" t="s">
        <v>459</v>
      </c>
      <c r="G250" s="257" t="s">
        <v>187</v>
      </c>
      <c r="H250" s="258">
        <v>28</v>
      </c>
      <c r="I250" s="259"/>
      <c r="J250" s="260">
        <f>ROUND(I250*H250,2)</f>
        <v>0</v>
      </c>
      <c r="K250" s="256" t="s">
        <v>139</v>
      </c>
      <c r="L250" s="261"/>
      <c r="M250" s="262" t="s">
        <v>19</v>
      </c>
      <c r="N250" s="263" t="s">
        <v>43</v>
      </c>
      <c r="O250" s="85"/>
      <c r="P250" s="222">
        <f>O250*H250</f>
        <v>0</v>
      </c>
      <c r="Q250" s="222">
        <v>0.056120000000000003</v>
      </c>
      <c r="R250" s="222">
        <f>Q250*H250</f>
        <v>1.5713600000000001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192</v>
      </c>
      <c r="AT250" s="224" t="s">
        <v>250</v>
      </c>
      <c r="AU250" s="224" t="s">
        <v>81</v>
      </c>
      <c r="AY250" s="18" t="s">
        <v>133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140</v>
      </c>
      <c r="BM250" s="224" t="s">
        <v>758</v>
      </c>
    </row>
    <row r="251" s="2" customFormat="1">
      <c r="A251" s="39"/>
      <c r="B251" s="40"/>
      <c r="C251" s="41"/>
      <c r="D251" s="226" t="s">
        <v>142</v>
      </c>
      <c r="E251" s="41"/>
      <c r="F251" s="227" t="s">
        <v>459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142</v>
      </c>
      <c r="AU251" s="18" t="s">
        <v>81</v>
      </c>
    </row>
    <row r="252" s="13" customFormat="1">
      <c r="A252" s="13"/>
      <c r="B252" s="232"/>
      <c r="C252" s="233"/>
      <c r="D252" s="226" t="s">
        <v>146</v>
      </c>
      <c r="E252" s="234" t="s">
        <v>19</v>
      </c>
      <c r="F252" s="235" t="s">
        <v>759</v>
      </c>
      <c r="G252" s="233"/>
      <c r="H252" s="236">
        <v>28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146</v>
      </c>
      <c r="AU252" s="242" t="s">
        <v>81</v>
      </c>
      <c r="AV252" s="13" t="s">
        <v>81</v>
      </c>
      <c r="AW252" s="13" t="s">
        <v>33</v>
      </c>
      <c r="AX252" s="13" t="s">
        <v>79</v>
      </c>
      <c r="AY252" s="242" t="s">
        <v>133</v>
      </c>
    </row>
    <row r="253" s="2" customFormat="1" ht="16.5" customHeight="1">
      <c r="A253" s="39"/>
      <c r="B253" s="40"/>
      <c r="C253" s="213" t="s">
        <v>411</v>
      </c>
      <c r="D253" s="213" t="s">
        <v>135</v>
      </c>
      <c r="E253" s="214" t="s">
        <v>463</v>
      </c>
      <c r="F253" s="215" t="s">
        <v>464</v>
      </c>
      <c r="G253" s="216" t="s">
        <v>201</v>
      </c>
      <c r="H253" s="217">
        <v>1.2</v>
      </c>
      <c r="I253" s="218"/>
      <c r="J253" s="219">
        <f>ROUND(I253*H253,2)</f>
        <v>0</v>
      </c>
      <c r="K253" s="215" t="s">
        <v>139</v>
      </c>
      <c r="L253" s="45"/>
      <c r="M253" s="220" t="s">
        <v>19</v>
      </c>
      <c r="N253" s="221" t="s">
        <v>43</v>
      </c>
      <c r="O253" s="85"/>
      <c r="P253" s="222">
        <f>O253*H253</f>
        <v>0</v>
      </c>
      <c r="Q253" s="222">
        <v>2.2563399999999998</v>
      </c>
      <c r="R253" s="222">
        <f>Q253*H253</f>
        <v>2.7076079999999996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140</v>
      </c>
      <c r="AT253" s="224" t="s">
        <v>135</v>
      </c>
      <c r="AU253" s="224" t="s">
        <v>81</v>
      </c>
      <c r="AY253" s="18" t="s">
        <v>133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79</v>
      </c>
      <c r="BK253" s="225">
        <f>ROUND(I253*H253,2)</f>
        <v>0</v>
      </c>
      <c r="BL253" s="18" t="s">
        <v>140</v>
      </c>
      <c r="BM253" s="224" t="s">
        <v>760</v>
      </c>
    </row>
    <row r="254" s="2" customFormat="1">
      <c r="A254" s="39"/>
      <c r="B254" s="40"/>
      <c r="C254" s="41"/>
      <c r="D254" s="226" t="s">
        <v>142</v>
      </c>
      <c r="E254" s="41"/>
      <c r="F254" s="227" t="s">
        <v>466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142</v>
      </c>
      <c r="AU254" s="18" t="s">
        <v>81</v>
      </c>
    </row>
    <row r="255" s="13" customFormat="1">
      <c r="A255" s="13"/>
      <c r="B255" s="232"/>
      <c r="C255" s="233"/>
      <c r="D255" s="226" t="s">
        <v>146</v>
      </c>
      <c r="E255" s="234" t="s">
        <v>19</v>
      </c>
      <c r="F255" s="235" t="s">
        <v>761</v>
      </c>
      <c r="G255" s="233"/>
      <c r="H255" s="236">
        <v>1.2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146</v>
      </c>
      <c r="AU255" s="242" t="s">
        <v>81</v>
      </c>
      <c r="AV255" s="13" t="s">
        <v>81</v>
      </c>
      <c r="AW255" s="13" t="s">
        <v>33</v>
      </c>
      <c r="AX255" s="13" t="s">
        <v>79</v>
      </c>
      <c r="AY255" s="242" t="s">
        <v>133</v>
      </c>
    </row>
    <row r="256" s="2" customFormat="1" ht="16.5" customHeight="1">
      <c r="A256" s="39"/>
      <c r="B256" s="40"/>
      <c r="C256" s="213" t="s">
        <v>416</v>
      </c>
      <c r="D256" s="213" t="s">
        <v>135</v>
      </c>
      <c r="E256" s="214" t="s">
        <v>469</v>
      </c>
      <c r="F256" s="215" t="s">
        <v>470</v>
      </c>
      <c r="G256" s="216" t="s">
        <v>187</v>
      </c>
      <c r="H256" s="217">
        <v>30</v>
      </c>
      <c r="I256" s="218"/>
      <c r="J256" s="219">
        <f>ROUND(I256*H256,2)</f>
        <v>0</v>
      </c>
      <c r="K256" s="215" t="s">
        <v>139</v>
      </c>
      <c r="L256" s="45"/>
      <c r="M256" s="220" t="s">
        <v>19</v>
      </c>
      <c r="N256" s="221" t="s">
        <v>43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140</v>
      </c>
      <c r="AT256" s="224" t="s">
        <v>135</v>
      </c>
      <c r="AU256" s="224" t="s">
        <v>81</v>
      </c>
      <c r="AY256" s="18" t="s">
        <v>133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79</v>
      </c>
      <c r="BK256" s="225">
        <f>ROUND(I256*H256,2)</f>
        <v>0</v>
      </c>
      <c r="BL256" s="18" t="s">
        <v>140</v>
      </c>
      <c r="BM256" s="224" t="s">
        <v>762</v>
      </c>
    </row>
    <row r="257" s="2" customFormat="1">
      <c r="A257" s="39"/>
      <c r="B257" s="40"/>
      <c r="C257" s="41"/>
      <c r="D257" s="226" t="s">
        <v>142</v>
      </c>
      <c r="E257" s="41"/>
      <c r="F257" s="227" t="s">
        <v>472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142</v>
      </c>
      <c r="AU257" s="18" t="s">
        <v>81</v>
      </c>
    </row>
    <row r="258" s="2" customFormat="1">
      <c r="A258" s="39"/>
      <c r="B258" s="40"/>
      <c r="C258" s="41"/>
      <c r="D258" s="226" t="s">
        <v>144</v>
      </c>
      <c r="E258" s="41"/>
      <c r="F258" s="231" t="s">
        <v>473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144</v>
      </c>
      <c r="AU258" s="18" t="s">
        <v>81</v>
      </c>
    </row>
    <row r="259" s="13" customFormat="1">
      <c r="A259" s="13"/>
      <c r="B259" s="232"/>
      <c r="C259" s="233"/>
      <c r="D259" s="226" t="s">
        <v>146</v>
      </c>
      <c r="E259" s="234" t="s">
        <v>19</v>
      </c>
      <c r="F259" s="235" t="s">
        <v>763</v>
      </c>
      <c r="G259" s="233"/>
      <c r="H259" s="236">
        <v>30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146</v>
      </c>
      <c r="AU259" s="242" t="s">
        <v>81</v>
      </c>
      <c r="AV259" s="13" t="s">
        <v>81</v>
      </c>
      <c r="AW259" s="13" t="s">
        <v>33</v>
      </c>
      <c r="AX259" s="13" t="s">
        <v>79</v>
      </c>
      <c r="AY259" s="242" t="s">
        <v>133</v>
      </c>
    </row>
    <row r="260" s="2" customFormat="1" ht="16.5" customHeight="1">
      <c r="A260" s="39"/>
      <c r="B260" s="40"/>
      <c r="C260" s="213" t="s">
        <v>423</v>
      </c>
      <c r="D260" s="213" t="s">
        <v>135</v>
      </c>
      <c r="E260" s="214" t="s">
        <v>651</v>
      </c>
      <c r="F260" s="215" t="s">
        <v>652</v>
      </c>
      <c r="G260" s="216" t="s">
        <v>389</v>
      </c>
      <c r="H260" s="217">
        <v>1</v>
      </c>
      <c r="I260" s="218"/>
      <c r="J260" s="219">
        <f>ROUND(I260*H260,2)</f>
        <v>0</v>
      </c>
      <c r="K260" s="215" t="s">
        <v>139</v>
      </c>
      <c r="L260" s="45"/>
      <c r="M260" s="220" t="s">
        <v>19</v>
      </c>
      <c r="N260" s="221" t="s">
        <v>43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0.082000000000000003</v>
      </c>
      <c r="T260" s="223">
        <f>S260*H260</f>
        <v>0.082000000000000003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140</v>
      </c>
      <c r="AT260" s="224" t="s">
        <v>135</v>
      </c>
      <c r="AU260" s="224" t="s">
        <v>81</v>
      </c>
      <c r="AY260" s="18" t="s">
        <v>133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79</v>
      </c>
      <c r="BK260" s="225">
        <f>ROUND(I260*H260,2)</f>
        <v>0</v>
      </c>
      <c r="BL260" s="18" t="s">
        <v>140</v>
      </c>
      <c r="BM260" s="224" t="s">
        <v>764</v>
      </c>
    </row>
    <row r="261" s="2" customFormat="1">
      <c r="A261" s="39"/>
      <c r="B261" s="40"/>
      <c r="C261" s="41"/>
      <c r="D261" s="226" t="s">
        <v>142</v>
      </c>
      <c r="E261" s="41"/>
      <c r="F261" s="227" t="s">
        <v>654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142</v>
      </c>
      <c r="AU261" s="18" t="s">
        <v>81</v>
      </c>
    </row>
    <row r="262" s="2" customFormat="1">
      <c r="A262" s="39"/>
      <c r="B262" s="40"/>
      <c r="C262" s="41"/>
      <c r="D262" s="226" t="s">
        <v>144</v>
      </c>
      <c r="E262" s="41"/>
      <c r="F262" s="231" t="s">
        <v>655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144</v>
      </c>
      <c r="AU262" s="18" t="s">
        <v>81</v>
      </c>
    </row>
    <row r="263" s="13" customFormat="1">
      <c r="A263" s="13"/>
      <c r="B263" s="232"/>
      <c r="C263" s="233"/>
      <c r="D263" s="226" t="s">
        <v>146</v>
      </c>
      <c r="E263" s="234" t="s">
        <v>19</v>
      </c>
      <c r="F263" s="235" t="s">
        <v>616</v>
      </c>
      <c r="G263" s="233"/>
      <c r="H263" s="236">
        <v>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146</v>
      </c>
      <c r="AU263" s="242" t="s">
        <v>81</v>
      </c>
      <c r="AV263" s="13" t="s">
        <v>81</v>
      </c>
      <c r="AW263" s="13" t="s">
        <v>33</v>
      </c>
      <c r="AX263" s="13" t="s">
        <v>79</v>
      </c>
      <c r="AY263" s="242" t="s">
        <v>133</v>
      </c>
    </row>
    <row r="264" s="12" customFormat="1" ht="22.8" customHeight="1">
      <c r="A264" s="12"/>
      <c r="B264" s="197"/>
      <c r="C264" s="198"/>
      <c r="D264" s="199" t="s">
        <v>71</v>
      </c>
      <c r="E264" s="211" t="s">
        <v>481</v>
      </c>
      <c r="F264" s="211" t="s">
        <v>482</v>
      </c>
      <c r="G264" s="198"/>
      <c r="H264" s="198"/>
      <c r="I264" s="201"/>
      <c r="J264" s="212">
        <f>BK264</f>
        <v>0</v>
      </c>
      <c r="K264" s="198"/>
      <c r="L264" s="203"/>
      <c r="M264" s="204"/>
      <c r="N264" s="205"/>
      <c r="O264" s="205"/>
      <c r="P264" s="206">
        <f>SUM(P265:P295)</f>
        <v>0</v>
      </c>
      <c r="Q264" s="205"/>
      <c r="R264" s="206">
        <f>SUM(R265:R295)</f>
        <v>0</v>
      </c>
      <c r="S264" s="205"/>
      <c r="T264" s="207">
        <f>SUM(T265:T295)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8" t="s">
        <v>79</v>
      </c>
      <c r="AT264" s="209" t="s">
        <v>71</v>
      </c>
      <c r="AU264" s="209" t="s">
        <v>79</v>
      </c>
      <c r="AY264" s="208" t="s">
        <v>133</v>
      </c>
      <c r="BK264" s="210">
        <f>SUM(BK265:BK295)</f>
        <v>0</v>
      </c>
    </row>
    <row r="265" s="2" customFormat="1">
      <c r="A265" s="39"/>
      <c r="B265" s="40"/>
      <c r="C265" s="213" t="s">
        <v>428</v>
      </c>
      <c r="D265" s="213" t="s">
        <v>135</v>
      </c>
      <c r="E265" s="214" t="s">
        <v>484</v>
      </c>
      <c r="F265" s="215" t="s">
        <v>485</v>
      </c>
      <c r="G265" s="216" t="s">
        <v>230</v>
      </c>
      <c r="H265" s="217">
        <v>21.841000000000001</v>
      </c>
      <c r="I265" s="218"/>
      <c r="J265" s="219">
        <f>ROUND(I265*H265,2)</f>
        <v>0</v>
      </c>
      <c r="K265" s="215" t="s">
        <v>139</v>
      </c>
      <c r="L265" s="45"/>
      <c r="M265" s="220" t="s">
        <v>19</v>
      </c>
      <c r="N265" s="221" t="s">
        <v>43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140</v>
      </c>
      <c r="AT265" s="224" t="s">
        <v>135</v>
      </c>
      <c r="AU265" s="224" t="s">
        <v>81</v>
      </c>
      <c r="AY265" s="18" t="s">
        <v>133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79</v>
      </c>
      <c r="BK265" s="225">
        <f>ROUND(I265*H265,2)</f>
        <v>0</v>
      </c>
      <c r="BL265" s="18" t="s">
        <v>140</v>
      </c>
      <c r="BM265" s="224" t="s">
        <v>765</v>
      </c>
    </row>
    <row r="266" s="2" customFormat="1">
      <c r="A266" s="39"/>
      <c r="B266" s="40"/>
      <c r="C266" s="41"/>
      <c r="D266" s="226" t="s">
        <v>142</v>
      </c>
      <c r="E266" s="41"/>
      <c r="F266" s="227" t="s">
        <v>487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142</v>
      </c>
      <c r="AU266" s="18" t="s">
        <v>81</v>
      </c>
    </row>
    <row r="267" s="2" customFormat="1">
      <c r="A267" s="39"/>
      <c r="B267" s="40"/>
      <c r="C267" s="41"/>
      <c r="D267" s="226" t="s">
        <v>144</v>
      </c>
      <c r="E267" s="41"/>
      <c r="F267" s="231" t="s">
        <v>233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144</v>
      </c>
      <c r="AU267" s="18" t="s">
        <v>81</v>
      </c>
    </row>
    <row r="268" s="13" customFormat="1">
      <c r="A268" s="13"/>
      <c r="B268" s="232"/>
      <c r="C268" s="233"/>
      <c r="D268" s="226" t="s">
        <v>146</v>
      </c>
      <c r="E268" s="234" t="s">
        <v>19</v>
      </c>
      <c r="F268" s="235" t="s">
        <v>766</v>
      </c>
      <c r="G268" s="233"/>
      <c r="H268" s="236">
        <v>21.841000000000001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146</v>
      </c>
      <c r="AU268" s="242" t="s">
        <v>81</v>
      </c>
      <c r="AV268" s="13" t="s">
        <v>81</v>
      </c>
      <c r="AW268" s="13" t="s">
        <v>33</v>
      </c>
      <c r="AX268" s="13" t="s">
        <v>79</v>
      </c>
      <c r="AY268" s="242" t="s">
        <v>133</v>
      </c>
    </row>
    <row r="269" s="2" customFormat="1">
      <c r="A269" s="39"/>
      <c r="B269" s="40"/>
      <c r="C269" s="213" t="s">
        <v>435</v>
      </c>
      <c r="D269" s="213" t="s">
        <v>135</v>
      </c>
      <c r="E269" s="214" t="s">
        <v>490</v>
      </c>
      <c r="F269" s="215" t="s">
        <v>232</v>
      </c>
      <c r="G269" s="216" t="s">
        <v>230</v>
      </c>
      <c r="H269" s="217">
        <v>28.004000000000001</v>
      </c>
      <c r="I269" s="218"/>
      <c r="J269" s="219">
        <f>ROUND(I269*H269,2)</f>
        <v>0</v>
      </c>
      <c r="K269" s="215" t="s">
        <v>139</v>
      </c>
      <c r="L269" s="45"/>
      <c r="M269" s="220" t="s">
        <v>19</v>
      </c>
      <c r="N269" s="221" t="s">
        <v>43</v>
      </c>
      <c r="O269" s="85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140</v>
      </c>
      <c r="AT269" s="224" t="s">
        <v>135</v>
      </c>
      <c r="AU269" s="224" t="s">
        <v>81</v>
      </c>
      <c r="AY269" s="18" t="s">
        <v>133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79</v>
      </c>
      <c r="BK269" s="225">
        <f>ROUND(I269*H269,2)</f>
        <v>0</v>
      </c>
      <c r="BL269" s="18" t="s">
        <v>140</v>
      </c>
      <c r="BM269" s="224" t="s">
        <v>767</v>
      </c>
    </row>
    <row r="270" s="2" customFormat="1">
      <c r="A270" s="39"/>
      <c r="B270" s="40"/>
      <c r="C270" s="41"/>
      <c r="D270" s="226" t="s">
        <v>142</v>
      </c>
      <c r="E270" s="41"/>
      <c r="F270" s="227" t="s">
        <v>232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142</v>
      </c>
      <c r="AU270" s="18" t="s">
        <v>81</v>
      </c>
    </row>
    <row r="271" s="2" customFormat="1">
      <c r="A271" s="39"/>
      <c r="B271" s="40"/>
      <c r="C271" s="41"/>
      <c r="D271" s="226" t="s">
        <v>144</v>
      </c>
      <c r="E271" s="41"/>
      <c r="F271" s="231" t="s">
        <v>233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144</v>
      </c>
      <c r="AU271" s="18" t="s">
        <v>81</v>
      </c>
    </row>
    <row r="272" s="13" customFormat="1">
      <c r="A272" s="13"/>
      <c r="B272" s="232"/>
      <c r="C272" s="233"/>
      <c r="D272" s="226" t="s">
        <v>146</v>
      </c>
      <c r="E272" s="234" t="s">
        <v>19</v>
      </c>
      <c r="F272" s="235" t="s">
        <v>768</v>
      </c>
      <c r="G272" s="233"/>
      <c r="H272" s="236">
        <v>28.004000000000001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146</v>
      </c>
      <c r="AU272" s="242" t="s">
        <v>81</v>
      </c>
      <c r="AV272" s="13" t="s">
        <v>81</v>
      </c>
      <c r="AW272" s="13" t="s">
        <v>33</v>
      </c>
      <c r="AX272" s="13" t="s">
        <v>79</v>
      </c>
      <c r="AY272" s="242" t="s">
        <v>133</v>
      </c>
    </row>
    <row r="273" s="2" customFormat="1">
      <c r="A273" s="39"/>
      <c r="B273" s="40"/>
      <c r="C273" s="213" t="s">
        <v>440</v>
      </c>
      <c r="D273" s="213" t="s">
        <v>135</v>
      </c>
      <c r="E273" s="214" t="s">
        <v>494</v>
      </c>
      <c r="F273" s="215" t="s">
        <v>495</v>
      </c>
      <c r="G273" s="216" t="s">
        <v>230</v>
      </c>
      <c r="H273" s="217">
        <v>3.7440000000000002</v>
      </c>
      <c r="I273" s="218"/>
      <c r="J273" s="219">
        <f>ROUND(I273*H273,2)</f>
        <v>0</v>
      </c>
      <c r="K273" s="215" t="s">
        <v>139</v>
      </c>
      <c r="L273" s="45"/>
      <c r="M273" s="220" t="s">
        <v>19</v>
      </c>
      <c r="N273" s="221" t="s">
        <v>43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140</v>
      </c>
      <c r="AT273" s="224" t="s">
        <v>135</v>
      </c>
      <c r="AU273" s="224" t="s">
        <v>81</v>
      </c>
      <c r="AY273" s="18" t="s">
        <v>133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79</v>
      </c>
      <c r="BK273" s="225">
        <f>ROUND(I273*H273,2)</f>
        <v>0</v>
      </c>
      <c r="BL273" s="18" t="s">
        <v>140</v>
      </c>
      <c r="BM273" s="224" t="s">
        <v>769</v>
      </c>
    </row>
    <row r="274" s="2" customFormat="1">
      <c r="A274" s="39"/>
      <c r="B274" s="40"/>
      <c r="C274" s="41"/>
      <c r="D274" s="226" t="s">
        <v>142</v>
      </c>
      <c r="E274" s="41"/>
      <c r="F274" s="227" t="s">
        <v>495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142</v>
      </c>
      <c r="AU274" s="18" t="s">
        <v>81</v>
      </c>
    </row>
    <row r="275" s="2" customFormat="1">
      <c r="A275" s="39"/>
      <c r="B275" s="40"/>
      <c r="C275" s="41"/>
      <c r="D275" s="226" t="s">
        <v>144</v>
      </c>
      <c r="E275" s="41"/>
      <c r="F275" s="231" t="s">
        <v>233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144</v>
      </c>
      <c r="AU275" s="18" t="s">
        <v>81</v>
      </c>
    </row>
    <row r="276" s="13" customFormat="1">
      <c r="A276" s="13"/>
      <c r="B276" s="232"/>
      <c r="C276" s="233"/>
      <c r="D276" s="226" t="s">
        <v>146</v>
      </c>
      <c r="E276" s="234" t="s">
        <v>19</v>
      </c>
      <c r="F276" s="235" t="s">
        <v>770</v>
      </c>
      <c r="G276" s="233"/>
      <c r="H276" s="236">
        <v>3.7440000000000002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146</v>
      </c>
      <c r="AU276" s="242" t="s">
        <v>81</v>
      </c>
      <c r="AV276" s="13" t="s">
        <v>81</v>
      </c>
      <c r="AW276" s="13" t="s">
        <v>33</v>
      </c>
      <c r="AX276" s="13" t="s">
        <v>79</v>
      </c>
      <c r="AY276" s="242" t="s">
        <v>133</v>
      </c>
    </row>
    <row r="277" s="2" customFormat="1" ht="16.5" customHeight="1">
      <c r="A277" s="39"/>
      <c r="B277" s="40"/>
      <c r="C277" s="213" t="s">
        <v>444</v>
      </c>
      <c r="D277" s="213" t="s">
        <v>135</v>
      </c>
      <c r="E277" s="214" t="s">
        <v>499</v>
      </c>
      <c r="F277" s="215" t="s">
        <v>500</v>
      </c>
      <c r="G277" s="216" t="s">
        <v>230</v>
      </c>
      <c r="H277" s="217">
        <v>53.588999999999999</v>
      </c>
      <c r="I277" s="218"/>
      <c r="J277" s="219">
        <f>ROUND(I277*H277,2)</f>
        <v>0</v>
      </c>
      <c r="K277" s="215" t="s">
        <v>139</v>
      </c>
      <c r="L277" s="45"/>
      <c r="M277" s="220" t="s">
        <v>19</v>
      </c>
      <c r="N277" s="221" t="s">
        <v>43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140</v>
      </c>
      <c r="AT277" s="224" t="s">
        <v>135</v>
      </c>
      <c r="AU277" s="224" t="s">
        <v>81</v>
      </c>
      <c r="AY277" s="18" t="s">
        <v>133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79</v>
      </c>
      <c r="BK277" s="225">
        <f>ROUND(I277*H277,2)</f>
        <v>0</v>
      </c>
      <c r="BL277" s="18" t="s">
        <v>140</v>
      </c>
      <c r="BM277" s="224" t="s">
        <v>771</v>
      </c>
    </row>
    <row r="278" s="2" customFormat="1">
      <c r="A278" s="39"/>
      <c r="B278" s="40"/>
      <c r="C278" s="41"/>
      <c r="D278" s="226" t="s">
        <v>142</v>
      </c>
      <c r="E278" s="41"/>
      <c r="F278" s="227" t="s">
        <v>502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142</v>
      </c>
      <c r="AU278" s="18" t="s">
        <v>81</v>
      </c>
    </row>
    <row r="279" s="2" customFormat="1">
      <c r="A279" s="39"/>
      <c r="B279" s="40"/>
      <c r="C279" s="41"/>
      <c r="D279" s="226" t="s">
        <v>144</v>
      </c>
      <c r="E279" s="41"/>
      <c r="F279" s="231" t="s">
        <v>503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144</v>
      </c>
      <c r="AU279" s="18" t="s">
        <v>81</v>
      </c>
    </row>
    <row r="280" s="15" customFormat="1">
      <c r="A280" s="15"/>
      <c r="B280" s="264"/>
      <c r="C280" s="265"/>
      <c r="D280" s="226" t="s">
        <v>146</v>
      </c>
      <c r="E280" s="266" t="s">
        <v>19</v>
      </c>
      <c r="F280" s="267" t="s">
        <v>504</v>
      </c>
      <c r="G280" s="265"/>
      <c r="H280" s="266" t="s">
        <v>19</v>
      </c>
      <c r="I280" s="268"/>
      <c r="J280" s="265"/>
      <c r="K280" s="265"/>
      <c r="L280" s="269"/>
      <c r="M280" s="270"/>
      <c r="N280" s="271"/>
      <c r="O280" s="271"/>
      <c r="P280" s="271"/>
      <c r="Q280" s="271"/>
      <c r="R280" s="271"/>
      <c r="S280" s="271"/>
      <c r="T280" s="272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3" t="s">
        <v>146</v>
      </c>
      <c r="AU280" s="273" t="s">
        <v>81</v>
      </c>
      <c r="AV280" s="15" t="s">
        <v>79</v>
      </c>
      <c r="AW280" s="15" t="s">
        <v>33</v>
      </c>
      <c r="AX280" s="15" t="s">
        <v>72</v>
      </c>
      <c r="AY280" s="273" t="s">
        <v>133</v>
      </c>
    </row>
    <row r="281" s="13" customFormat="1">
      <c r="A281" s="13"/>
      <c r="B281" s="232"/>
      <c r="C281" s="233"/>
      <c r="D281" s="226" t="s">
        <v>146</v>
      </c>
      <c r="E281" s="234" t="s">
        <v>19</v>
      </c>
      <c r="F281" s="235" t="s">
        <v>772</v>
      </c>
      <c r="G281" s="233"/>
      <c r="H281" s="236">
        <v>6.4459999999999997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146</v>
      </c>
      <c r="AU281" s="242" t="s">
        <v>81</v>
      </c>
      <c r="AV281" s="13" t="s">
        <v>81</v>
      </c>
      <c r="AW281" s="13" t="s">
        <v>33</v>
      </c>
      <c r="AX281" s="13" t="s">
        <v>72</v>
      </c>
      <c r="AY281" s="242" t="s">
        <v>133</v>
      </c>
    </row>
    <row r="282" s="13" customFormat="1">
      <c r="A282" s="13"/>
      <c r="B282" s="232"/>
      <c r="C282" s="233"/>
      <c r="D282" s="226" t="s">
        <v>146</v>
      </c>
      <c r="E282" s="234" t="s">
        <v>19</v>
      </c>
      <c r="F282" s="235" t="s">
        <v>773</v>
      </c>
      <c r="G282" s="233"/>
      <c r="H282" s="236">
        <v>8.4049999999999994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146</v>
      </c>
      <c r="AU282" s="242" t="s">
        <v>81</v>
      </c>
      <c r="AV282" s="13" t="s">
        <v>81</v>
      </c>
      <c r="AW282" s="13" t="s">
        <v>33</v>
      </c>
      <c r="AX282" s="13" t="s">
        <v>72</v>
      </c>
      <c r="AY282" s="242" t="s">
        <v>133</v>
      </c>
    </row>
    <row r="283" s="13" customFormat="1">
      <c r="A283" s="13"/>
      <c r="B283" s="232"/>
      <c r="C283" s="233"/>
      <c r="D283" s="226" t="s">
        <v>146</v>
      </c>
      <c r="E283" s="234" t="s">
        <v>19</v>
      </c>
      <c r="F283" s="235" t="s">
        <v>774</v>
      </c>
      <c r="G283" s="233"/>
      <c r="H283" s="236">
        <v>6.9000000000000004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146</v>
      </c>
      <c r="AU283" s="242" t="s">
        <v>81</v>
      </c>
      <c r="AV283" s="13" t="s">
        <v>81</v>
      </c>
      <c r="AW283" s="13" t="s">
        <v>33</v>
      </c>
      <c r="AX283" s="13" t="s">
        <v>72</v>
      </c>
      <c r="AY283" s="242" t="s">
        <v>133</v>
      </c>
    </row>
    <row r="284" s="13" customFormat="1">
      <c r="A284" s="13"/>
      <c r="B284" s="232"/>
      <c r="C284" s="233"/>
      <c r="D284" s="226" t="s">
        <v>146</v>
      </c>
      <c r="E284" s="234" t="s">
        <v>19</v>
      </c>
      <c r="F284" s="235" t="s">
        <v>667</v>
      </c>
      <c r="G284" s="233"/>
      <c r="H284" s="236">
        <v>0.089999999999999997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146</v>
      </c>
      <c r="AU284" s="242" t="s">
        <v>81</v>
      </c>
      <c r="AV284" s="13" t="s">
        <v>81</v>
      </c>
      <c r="AW284" s="13" t="s">
        <v>33</v>
      </c>
      <c r="AX284" s="13" t="s">
        <v>72</v>
      </c>
      <c r="AY284" s="242" t="s">
        <v>133</v>
      </c>
    </row>
    <row r="285" s="15" customFormat="1">
      <c r="A285" s="15"/>
      <c r="B285" s="264"/>
      <c r="C285" s="265"/>
      <c r="D285" s="226" t="s">
        <v>146</v>
      </c>
      <c r="E285" s="266" t="s">
        <v>19</v>
      </c>
      <c r="F285" s="267" t="s">
        <v>509</v>
      </c>
      <c r="G285" s="265"/>
      <c r="H285" s="266" t="s">
        <v>19</v>
      </c>
      <c r="I285" s="268"/>
      <c r="J285" s="265"/>
      <c r="K285" s="265"/>
      <c r="L285" s="269"/>
      <c r="M285" s="270"/>
      <c r="N285" s="271"/>
      <c r="O285" s="271"/>
      <c r="P285" s="271"/>
      <c r="Q285" s="271"/>
      <c r="R285" s="271"/>
      <c r="S285" s="271"/>
      <c r="T285" s="272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3" t="s">
        <v>146</v>
      </c>
      <c r="AU285" s="273" t="s">
        <v>81</v>
      </c>
      <c r="AV285" s="15" t="s">
        <v>79</v>
      </c>
      <c r="AW285" s="15" t="s">
        <v>33</v>
      </c>
      <c r="AX285" s="15" t="s">
        <v>72</v>
      </c>
      <c r="AY285" s="273" t="s">
        <v>133</v>
      </c>
    </row>
    <row r="286" s="13" customFormat="1">
      <c r="A286" s="13"/>
      <c r="B286" s="232"/>
      <c r="C286" s="233"/>
      <c r="D286" s="226" t="s">
        <v>146</v>
      </c>
      <c r="E286" s="234" t="s">
        <v>19</v>
      </c>
      <c r="F286" s="235" t="s">
        <v>775</v>
      </c>
      <c r="G286" s="233"/>
      <c r="H286" s="236">
        <v>4.6799999999999997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146</v>
      </c>
      <c r="AU286" s="242" t="s">
        <v>81</v>
      </c>
      <c r="AV286" s="13" t="s">
        <v>81</v>
      </c>
      <c r="AW286" s="13" t="s">
        <v>33</v>
      </c>
      <c r="AX286" s="13" t="s">
        <v>72</v>
      </c>
      <c r="AY286" s="242" t="s">
        <v>133</v>
      </c>
    </row>
    <row r="287" s="13" customFormat="1">
      <c r="A287" s="13"/>
      <c r="B287" s="232"/>
      <c r="C287" s="233"/>
      <c r="D287" s="226" t="s">
        <v>146</v>
      </c>
      <c r="E287" s="234" t="s">
        <v>19</v>
      </c>
      <c r="F287" s="235" t="s">
        <v>776</v>
      </c>
      <c r="G287" s="233"/>
      <c r="H287" s="236">
        <v>19.760000000000002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146</v>
      </c>
      <c r="AU287" s="242" t="s">
        <v>81</v>
      </c>
      <c r="AV287" s="13" t="s">
        <v>81</v>
      </c>
      <c r="AW287" s="13" t="s">
        <v>33</v>
      </c>
      <c r="AX287" s="13" t="s">
        <v>72</v>
      </c>
      <c r="AY287" s="242" t="s">
        <v>133</v>
      </c>
    </row>
    <row r="288" s="13" customFormat="1">
      <c r="A288" s="13"/>
      <c r="B288" s="232"/>
      <c r="C288" s="233"/>
      <c r="D288" s="226" t="s">
        <v>146</v>
      </c>
      <c r="E288" s="234" t="s">
        <v>19</v>
      </c>
      <c r="F288" s="235" t="s">
        <v>777</v>
      </c>
      <c r="G288" s="233"/>
      <c r="H288" s="236">
        <v>3.5640000000000001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146</v>
      </c>
      <c r="AU288" s="242" t="s">
        <v>81</v>
      </c>
      <c r="AV288" s="13" t="s">
        <v>81</v>
      </c>
      <c r="AW288" s="13" t="s">
        <v>33</v>
      </c>
      <c r="AX288" s="13" t="s">
        <v>72</v>
      </c>
      <c r="AY288" s="242" t="s">
        <v>133</v>
      </c>
    </row>
    <row r="289" s="15" customFormat="1">
      <c r="A289" s="15"/>
      <c r="B289" s="264"/>
      <c r="C289" s="265"/>
      <c r="D289" s="226" t="s">
        <v>146</v>
      </c>
      <c r="E289" s="266" t="s">
        <v>19</v>
      </c>
      <c r="F289" s="267" t="s">
        <v>516</v>
      </c>
      <c r="G289" s="265"/>
      <c r="H289" s="266" t="s">
        <v>19</v>
      </c>
      <c r="I289" s="268"/>
      <c r="J289" s="265"/>
      <c r="K289" s="265"/>
      <c r="L289" s="269"/>
      <c r="M289" s="270"/>
      <c r="N289" s="271"/>
      <c r="O289" s="271"/>
      <c r="P289" s="271"/>
      <c r="Q289" s="271"/>
      <c r="R289" s="271"/>
      <c r="S289" s="271"/>
      <c r="T289" s="27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3" t="s">
        <v>146</v>
      </c>
      <c r="AU289" s="273" t="s">
        <v>81</v>
      </c>
      <c r="AV289" s="15" t="s">
        <v>79</v>
      </c>
      <c r="AW289" s="15" t="s">
        <v>33</v>
      </c>
      <c r="AX289" s="15" t="s">
        <v>72</v>
      </c>
      <c r="AY289" s="273" t="s">
        <v>133</v>
      </c>
    </row>
    <row r="290" s="13" customFormat="1">
      <c r="A290" s="13"/>
      <c r="B290" s="232"/>
      <c r="C290" s="233"/>
      <c r="D290" s="226" t="s">
        <v>146</v>
      </c>
      <c r="E290" s="234" t="s">
        <v>19</v>
      </c>
      <c r="F290" s="235" t="s">
        <v>778</v>
      </c>
      <c r="G290" s="233"/>
      <c r="H290" s="236">
        <v>3.7440000000000002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146</v>
      </c>
      <c r="AU290" s="242" t="s">
        <v>81</v>
      </c>
      <c r="AV290" s="13" t="s">
        <v>81</v>
      </c>
      <c r="AW290" s="13" t="s">
        <v>33</v>
      </c>
      <c r="AX290" s="13" t="s">
        <v>72</v>
      </c>
      <c r="AY290" s="242" t="s">
        <v>133</v>
      </c>
    </row>
    <row r="291" s="14" customFormat="1">
      <c r="A291" s="14"/>
      <c r="B291" s="243"/>
      <c r="C291" s="244"/>
      <c r="D291" s="226" t="s">
        <v>146</v>
      </c>
      <c r="E291" s="245" t="s">
        <v>19</v>
      </c>
      <c r="F291" s="246" t="s">
        <v>154</v>
      </c>
      <c r="G291" s="244"/>
      <c r="H291" s="247">
        <v>53.588999999999999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146</v>
      </c>
      <c r="AU291" s="253" t="s">
        <v>81</v>
      </c>
      <c r="AV291" s="14" t="s">
        <v>140</v>
      </c>
      <c r="AW291" s="14" t="s">
        <v>33</v>
      </c>
      <c r="AX291" s="14" t="s">
        <v>79</v>
      </c>
      <c r="AY291" s="253" t="s">
        <v>133</v>
      </c>
    </row>
    <row r="292" s="2" customFormat="1" ht="16.5" customHeight="1">
      <c r="A292" s="39"/>
      <c r="B292" s="40"/>
      <c r="C292" s="213" t="s">
        <v>450</v>
      </c>
      <c r="D292" s="213" t="s">
        <v>135</v>
      </c>
      <c r="E292" s="214" t="s">
        <v>520</v>
      </c>
      <c r="F292" s="215" t="s">
        <v>521</v>
      </c>
      <c r="G292" s="216" t="s">
        <v>230</v>
      </c>
      <c r="H292" s="217">
        <v>1178.9580000000001</v>
      </c>
      <c r="I292" s="218"/>
      <c r="J292" s="219">
        <f>ROUND(I292*H292,2)</f>
        <v>0</v>
      </c>
      <c r="K292" s="215" t="s">
        <v>139</v>
      </c>
      <c r="L292" s="45"/>
      <c r="M292" s="220" t="s">
        <v>19</v>
      </c>
      <c r="N292" s="221" t="s">
        <v>43</v>
      </c>
      <c r="O292" s="85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140</v>
      </c>
      <c r="AT292" s="224" t="s">
        <v>135</v>
      </c>
      <c r="AU292" s="224" t="s">
        <v>81</v>
      </c>
      <c r="AY292" s="18" t="s">
        <v>133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79</v>
      </c>
      <c r="BK292" s="225">
        <f>ROUND(I292*H292,2)</f>
        <v>0</v>
      </c>
      <c r="BL292" s="18" t="s">
        <v>140</v>
      </c>
      <c r="BM292" s="224" t="s">
        <v>779</v>
      </c>
    </row>
    <row r="293" s="2" customFormat="1">
      <c r="A293" s="39"/>
      <c r="B293" s="40"/>
      <c r="C293" s="41"/>
      <c r="D293" s="226" t="s">
        <v>142</v>
      </c>
      <c r="E293" s="41"/>
      <c r="F293" s="227" t="s">
        <v>523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142</v>
      </c>
      <c r="AU293" s="18" t="s">
        <v>81</v>
      </c>
    </row>
    <row r="294" s="2" customFormat="1">
      <c r="A294" s="39"/>
      <c r="B294" s="40"/>
      <c r="C294" s="41"/>
      <c r="D294" s="226" t="s">
        <v>144</v>
      </c>
      <c r="E294" s="41"/>
      <c r="F294" s="231" t="s">
        <v>503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144</v>
      </c>
      <c r="AU294" s="18" t="s">
        <v>81</v>
      </c>
    </row>
    <row r="295" s="13" customFormat="1">
      <c r="A295" s="13"/>
      <c r="B295" s="232"/>
      <c r="C295" s="233"/>
      <c r="D295" s="226" t="s">
        <v>146</v>
      </c>
      <c r="E295" s="234" t="s">
        <v>19</v>
      </c>
      <c r="F295" s="235" t="s">
        <v>780</v>
      </c>
      <c r="G295" s="233"/>
      <c r="H295" s="236">
        <v>1178.9580000000001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146</v>
      </c>
      <c r="AU295" s="242" t="s">
        <v>81</v>
      </c>
      <c r="AV295" s="13" t="s">
        <v>81</v>
      </c>
      <c r="AW295" s="13" t="s">
        <v>33</v>
      </c>
      <c r="AX295" s="13" t="s">
        <v>79</v>
      </c>
      <c r="AY295" s="242" t="s">
        <v>133</v>
      </c>
    </row>
    <row r="296" s="12" customFormat="1" ht="22.8" customHeight="1">
      <c r="A296" s="12"/>
      <c r="B296" s="197"/>
      <c r="C296" s="198"/>
      <c r="D296" s="199" t="s">
        <v>71</v>
      </c>
      <c r="E296" s="211" t="s">
        <v>525</v>
      </c>
      <c r="F296" s="211" t="s">
        <v>526</v>
      </c>
      <c r="G296" s="198"/>
      <c r="H296" s="198"/>
      <c r="I296" s="201"/>
      <c r="J296" s="212">
        <f>BK296</f>
        <v>0</v>
      </c>
      <c r="K296" s="198"/>
      <c r="L296" s="203"/>
      <c r="M296" s="204"/>
      <c r="N296" s="205"/>
      <c r="O296" s="205"/>
      <c r="P296" s="206">
        <f>SUM(P297:P298)</f>
        <v>0</v>
      </c>
      <c r="Q296" s="205"/>
      <c r="R296" s="206">
        <f>SUM(R297:R298)</f>
        <v>0</v>
      </c>
      <c r="S296" s="205"/>
      <c r="T296" s="207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8" t="s">
        <v>79</v>
      </c>
      <c r="AT296" s="209" t="s">
        <v>71</v>
      </c>
      <c r="AU296" s="209" t="s">
        <v>79</v>
      </c>
      <c r="AY296" s="208" t="s">
        <v>133</v>
      </c>
      <c r="BK296" s="210">
        <f>SUM(BK297:BK298)</f>
        <v>0</v>
      </c>
    </row>
    <row r="297" s="2" customFormat="1" ht="16.5" customHeight="1">
      <c r="A297" s="39"/>
      <c r="B297" s="40"/>
      <c r="C297" s="213" t="s">
        <v>457</v>
      </c>
      <c r="D297" s="213" t="s">
        <v>135</v>
      </c>
      <c r="E297" s="214" t="s">
        <v>528</v>
      </c>
      <c r="F297" s="215" t="s">
        <v>529</v>
      </c>
      <c r="G297" s="216" t="s">
        <v>230</v>
      </c>
      <c r="H297" s="217">
        <v>36.142000000000003</v>
      </c>
      <c r="I297" s="218"/>
      <c r="J297" s="219">
        <f>ROUND(I297*H297,2)</f>
        <v>0</v>
      </c>
      <c r="K297" s="215" t="s">
        <v>139</v>
      </c>
      <c r="L297" s="45"/>
      <c r="M297" s="220" t="s">
        <v>19</v>
      </c>
      <c r="N297" s="221" t="s">
        <v>43</v>
      </c>
      <c r="O297" s="85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140</v>
      </c>
      <c r="AT297" s="224" t="s">
        <v>135</v>
      </c>
      <c r="AU297" s="224" t="s">
        <v>81</v>
      </c>
      <c r="AY297" s="18" t="s">
        <v>133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79</v>
      </c>
      <c r="BK297" s="225">
        <f>ROUND(I297*H297,2)</f>
        <v>0</v>
      </c>
      <c r="BL297" s="18" t="s">
        <v>140</v>
      </c>
      <c r="BM297" s="224" t="s">
        <v>781</v>
      </c>
    </row>
    <row r="298" s="2" customFormat="1">
      <c r="A298" s="39"/>
      <c r="B298" s="40"/>
      <c r="C298" s="41"/>
      <c r="D298" s="226" t="s">
        <v>142</v>
      </c>
      <c r="E298" s="41"/>
      <c r="F298" s="227" t="s">
        <v>531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142</v>
      </c>
      <c r="AU298" s="18" t="s">
        <v>81</v>
      </c>
    </row>
    <row r="299" s="12" customFormat="1" ht="25.92" customHeight="1">
      <c r="A299" s="12"/>
      <c r="B299" s="197"/>
      <c r="C299" s="198"/>
      <c r="D299" s="199" t="s">
        <v>71</v>
      </c>
      <c r="E299" s="200" t="s">
        <v>782</v>
      </c>
      <c r="F299" s="200" t="s">
        <v>783</v>
      </c>
      <c r="G299" s="198"/>
      <c r="H299" s="198"/>
      <c r="I299" s="201"/>
      <c r="J299" s="202">
        <f>BK299</f>
        <v>0</v>
      </c>
      <c r="K299" s="198"/>
      <c r="L299" s="203"/>
      <c r="M299" s="204"/>
      <c r="N299" s="205"/>
      <c r="O299" s="205"/>
      <c r="P299" s="206">
        <f>P300</f>
        <v>0</v>
      </c>
      <c r="Q299" s="205"/>
      <c r="R299" s="206">
        <f>R300</f>
        <v>0.0027199999999999998</v>
      </c>
      <c r="S299" s="205"/>
      <c r="T299" s="207">
        <f>T300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8" t="s">
        <v>81</v>
      </c>
      <c r="AT299" s="209" t="s">
        <v>71</v>
      </c>
      <c r="AU299" s="209" t="s">
        <v>72</v>
      </c>
      <c r="AY299" s="208" t="s">
        <v>133</v>
      </c>
      <c r="BK299" s="210">
        <f>BK300</f>
        <v>0</v>
      </c>
    </row>
    <row r="300" s="12" customFormat="1" ht="22.8" customHeight="1">
      <c r="A300" s="12"/>
      <c r="B300" s="197"/>
      <c r="C300" s="198"/>
      <c r="D300" s="199" t="s">
        <v>71</v>
      </c>
      <c r="E300" s="211" t="s">
        <v>784</v>
      </c>
      <c r="F300" s="211" t="s">
        <v>785</v>
      </c>
      <c r="G300" s="198"/>
      <c r="H300" s="198"/>
      <c r="I300" s="201"/>
      <c r="J300" s="212">
        <f>BK300</f>
        <v>0</v>
      </c>
      <c r="K300" s="198"/>
      <c r="L300" s="203"/>
      <c r="M300" s="204"/>
      <c r="N300" s="205"/>
      <c r="O300" s="205"/>
      <c r="P300" s="206">
        <f>SUM(P301:P306)</f>
        <v>0</v>
      </c>
      <c r="Q300" s="205"/>
      <c r="R300" s="206">
        <f>SUM(R301:R306)</f>
        <v>0.0027199999999999998</v>
      </c>
      <c r="S300" s="205"/>
      <c r="T300" s="207">
        <f>SUM(T301:T306)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8" t="s">
        <v>81</v>
      </c>
      <c r="AT300" s="209" t="s">
        <v>71</v>
      </c>
      <c r="AU300" s="209" t="s">
        <v>79</v>
      </c>
      <c r="AY300" s="208" t="s">
        <v>133</v>
      </c>
      <c r="BK300" s="210">
        <f>SUM(BK301:BK306)</f>
        <v>0</v>
      </c>
    </row>
    <row r="301" s="2" customFormat="1" ht="16.5" customHeight="1">
      <c r="A301" s="39"/>
      <c r="B301" s="40"/>
      <c r="C301" s="213" t="s">
        <v>462</v>
      </c>
      <c r="D301" s="213" t="s">
        <v>135</v>
      </c>
      <c r="E301" s="214" t="s">
        <v>786</v>
      </c>
      <c r="F301" s="215" t="s">
        <v>787</v>
      </c>
      <c r="G301" s="216" t="s">
        <v>138</v>
      </c>
      <c r="H301" s="217">
        <v>8</v>
      </c>
      <c r="I301" s="218"/>
      <c r="J301" s="219">
        <f>ROUND(I301*H301,2)</f>
        <v>0</v>
      </c>
      <c r="K301" s="215" t="s">
        <v>139</v>
      </c>
      <c r="L301" s="45"/>
      <c r="M301" s="220" t="s">
        <v>19</v>
      </c>
      <c r="N301" s="221" t="s">
        <v>43</v>
      </c>
      <c r="O301" s="85"/>
      <c r="P301" s="222">
        <f>O301*H301</f>
        <v>0</v>
      </c>
      <c r="Q301" s="222">
        <v>4.0000000000000003E-05</v>
      </c>
      <c r="R301" s="222">
        <f>Q301*H301</f>
        <v>0.00032000000000000003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249</v>
      </c>
      <c r="AT301" s="224" t="s">
        <v>135</v>
      </c>
      <c r="AU301" s="224" t="s">
        <v>81</v>
      </c>
      <c r="AY301" s="18" t="s">
        <v>133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79</v>
      </c>
      <c r="BK301" s="225">
        <f>ROUND(I301*H301,2)</f>
        <v>0</v>
      </c>
      <c r="BL301" s="18" t="s">
        <v>249</v>
      </c>
      <c r="BM301" s="224" t="s">
        <v>788</v>
      </c>
    </row>
    <row r="302" s="2" customFormat="1">
      <c r="A302" s="39"/>
      <c r="B302" s="40"/>
      <c r="C302" s="41"/>
      <c r="D302" s="226" t="s">
        <v>142</v>
      </c>
      <c r="E302" s="41"/>
      <c r="F302" s="227" t="s">
        <v>789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142</v>
      </c>
      <c r="AU302" s="18" t="s">
        <v>81</v>
      </c>
    </row>
    <row r="303" s="13" customFormat="1">
      <c r="A303" s="13"/>
      <c r="B303" s="232"/>
      <c r="C303" s="233"/>
      <c r="D303" s="226" t="s">
        <v>146</v>
      </c>
      <c r="E303" s="234" t="s">
        <v>19</v>
      </c>
      <c r="F303" s="235" t="s">
        <v>790</v>
      </c>
      <c r="G303" s="233"/>
      <c r="H303" s="236">
        <v>8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146</v>
      </c>
      <c r="AU303" s="242" t="s">
        <v>81</v>
      </c>
      <c r="AV303" s="13" t="s">
        <v>81</v>
      </c>
      <c r="AW303" s="13" t="s">
        <v>33</v>
      </c>
      <c r="AX303" s="13" t="s">
        <v>79</v>
      </c>
      <c r="AY303" s="242" t="s">
        <v>133</v>
      </c>
    </row>
    <row r="304" s="2" customFormat="1" ht="16.5" customHeight="1">
      <c r="A304" s="39"/>
      <c r="B304" s="40"/>
      <c r="C304" s="254" t="s">
        <v>468</v>
      </c>
      <c r="D304" s="254" t="s">
        <v>250</v>
      </c>
      <c r="E304" s="255" t="s">
        <v>791</v>
      </c>
      <c r="F304" s="256" t="s">
        <v>792</v>
      </c>
      <c r="G304" s="257" t="s">
        <v>138</v>
      </c>
      <c r="H304" s="258">
        <v>8</v>
      </c>
      <c r="I304" s="259"/>
      <c r="J304" s="260">
        <f>ROUND(I304*H304,2)</f>
        <v>0</v>
      </c>
      <c r="K304" s="256" t="s">
        <v>139</v>
      </c>
      <c r="L304" s="261"/>
      <c r="M304" s="262" t="s">
        <v>19</v>
      </c>
      <c r="N304" s="263" t="s">
        <v>43</v>
      </c>
      <c r="O304" s="85"/>
      <c r="P304" s="222">
        <f>O304*H304</f>
        <v>0</v>
      </c>
      <c r="Q304" s="222">
        <v>0.00029999999999999997</v>
      </c>
      <c r="R304" s="222">
        <f>Q304*H304</f>
        <v>0.0023999999999999998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349</v>
      </c>
      <c r="AT304" s="224" t="s">
        <v>250</v>
      </c>
      <c r="AU304" s="224" t="s">
        <v>81</v>
      </c>
      <c r="AY304" s="18" t="s">
        <v>133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79</v>
      </c>
      <c r="BK304" s="225">
        <f>ROUND(I304*H304,2)</f>
        <v>0</v>
      </c>
      <c r="BL304" s="18" t="s">
        <v>249</v>
      </c>
      <c r="BM304" s="224" t="s">
        <v>793</v>
      </c>
    </row>
    <row r="305" s="2" customFormat="1">
      <c r="A305" s="39"/>
      <c r="B305" s="40"/>
      <c r="C305" s="41"/>
      <c r="D305" s="226" t="s">
        <v>142</v>
      </c>
      <c r="E305" s="41"/>
      <c r="F305" s="227" t="s">
        <v>792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142</v>
      </c>
      <c r="AU305" s="18" t="s">
        <v>81</v>
      </c>
    </row>
    <row r="306" s="13" customFormat="1">
      <c r="A306" s="13"/>
      <c r="B306" s="232"/>
      <c r="C306" s="233"/>
      <c r="D306" s="226" t="s">
        <v>146</v>
      </c>
      <c r="E306" s="234" t="s">
        <v>19</v>
      </c>
      <c r="F306" s="235" t="s">
        <v>192</v>
      </c>
      <c r="G306" s="233"/>
      <c r="H306" s="236">
        <v>8</v>
      </c>
      <c r="I306" s="237"/>
      <c r="J306" s="233"/>
      <c r="K306" s="233"/>
      <c r="L306" s="238"/>
      <c r="M306" s="278"/>
      <c r="N306" s="279"/>
      <c r="O306" s="279"/>
      <c r="P306" s="279"/>
      <c r="Q306" s="279"/>
      <c r="R306" s="279"/>
      <c r="S306" s="279"/>
      <c r="T306" s="28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146</v>
      </c>
      <c r="AU306" s="242" t="s">
        <v>81</v>
      </c>
      <c r="AV306" s="13" t="s">
        <v>81</v>
      </c>
      <c r="AW306" s="13" t="s">
        <v>33</v>
      </c>
      <c r="AX306" s="13" t="s">
        <v>79</v>
      </c>
      <c r="AY306" s="242" t="s">
        <v>133</v>
      </c>
    </row>
    <row r="307" s="2" customFormat="1" ht="6.96" customHeight="1">
      <c r="A307" s="39"/>
      <c r="B307" s="60"/>
      <c r="C307" s="61"/>
      <c r="D307" s="61"/>
      <c r="E307" s="61"/>
      <c r="F307" s="61"/>
      <c r="G307" s="61"/>
      <c r="H307" s="61"/>
      <c r="I307" s="61"/>
      <c r="J307" s="61"/>
      <c r="K307" s="61"/>
      <c r="L307" s="45"/>
      <c r="M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</row>
  </sheetData>
  <sheetProtection sheet="1" autoFilter="0" formatColumns="0" formatRows="0" objects="1" scenarios="1" spinCount="100000" saltValue="0ZNOUNlywY8DWIDze8PF+yQQyuxd77V4V1Vk0SamSq95MuJQIATRNgULpP58EWaUvmJmWVrlPastuhngJHSCSQ==" hashValue="S2uXAbY9lsQBO2LkfV36I3BuynXeZ8z12WiHJMGAxepsCuDOS110BsTtG6cejj3FgR6EJ0Al4+jjMqxuTssdlA==" algorithmName="SHA-512" password="CC35"/>
  <autoFilter ref="C92:K3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propojka Bratislavská - Lanžhotská, chodník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794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794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ROUND((SUM(BE94:BE336)),  2)</f>
        <v>0</v>
      </c>
      <c r="G35" s="39"/>
      <c r="H35" s="39"/>
      <c r="I35" s="158">
        <v>0.20999999999999999</v>
      </c>
      <c r="J35" s="157">
        <f>ROUND(((SUM(BE94:BE336))*I35),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ROUND((SUM(BF94:BF336)),  2)</f>
        <v>0</v>
      </c>
      <c r="G36" s="39"/>
      <c r="H36" s="39"/>
      <c r="I36" s="158">
        <v>0.14999999999999999</v>
      </c>
      <c r="J36" s="157">
        <f>ROUND(((SUM(BF94:BF336))*I36),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ROUND((SUM(BG94:BG336)),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ROUND((SUM(BH94:BH336)),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ROUND((SUM(BI94:BI336)),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propojka Bratislavská - Lanžhotská, chodník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794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102 - Chodník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111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112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113</v>
      </c>
      <c r="E66" s="183"/>
      <c r="F66" s="183"/>
      <c r="G66" s="183"/>
      <c r="H66" s="183"/>
      <c r="I66" s="183"/>
      <c r="J66" s="184">
        <f>J184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114</v>
      </c>
      <c r="E67" s="183"/>
      <c r="F67" s="183"/>
      <c r="G67" s="183"/>
      <c r="H67" s="183"/>
      <c r="I67" s="183"/>
      <c r="J67" s="184">
        <f>J223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115</v>
      </c>
      <c r="E68" s="183"/>
      <c r="F68" s="183"/>
      <c r="G68" s="183"/>
      <c r="H68" s="183"/>
      <c r="I68" s="183"/>
      <c r="J68" s="184">
        <f>J254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116</v>
      </c>
      <c r="E69" s="183"/>
      <c r="F69" s="183"/>
      <c r="G69" s="183"/>
      <c r="H69" s="183"/>
      <c r="I69" s="183"/>
      <c r="J69" s="184">
        <f>J293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117</v>
      </c>
      <c r="E70" s="183"/>
      <c r="F70" s="183"/>
      <c r="G70" s="183"/>
      <c r="H70" s="183"/>
      <c r="I70" s="183"/>
      <c r="J70" s="184">
        <f>J325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675</v>
      </c>
      <c r="E71" s="178"/>
      <c r="F71" s="178"/>
      <c r="G71" s="178"/>
      <c r="H71" s="178"/>
      <c r="I71" s="178"/>
      <c r="J71" s="179">
        <f>J328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1"/>
      <c r="C72" s="126"/>
      <c r="D72" s="182" t="s">
        <v>676</v>
      </c>
      <c r="E72" s="183"/>
      <c r="F72" s="183"/>
      <c r="G72" s="183"/>
      <c r="H72" s="183"/>
      <c r="I72" s="183"/>
      <c r="J72" s="184">
        <f>J329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118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Břeclav - propojka Bratislavská - Lanžhotská, chodník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103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794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105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SO 102 - Chodník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>Břeclav</v>
      </c>
      <c r="G88" s="41"/>
      <c r="H88" s="41"/>
      <c r="I88" s="33" t="s">
        <v>23</v>
      </c>
      <c r="J88" s="73" t="str">
        <f>IF(J14="","",J14)</f>
        <v>23. 7. 2021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>město Břeclav</v>
      </c>
      <c r="G90" s="41"/>
      <c r="H90" s="41"/>
      <c r="I90" s="33" t="s">
        <v>31</v>
      </c>
      <c r="J90" s="37" t="str">
        <f>E23</f>
        <v>ViaDesigne s.r.o.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IF(E20="","",E20)</f>
        <v>Vyplň údaj</v>
      </c>
      <c r="G91" s="41"/>
      <c r="H91" s="41"/>
      <c r="I91" s="33" t="s">
        <v>34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119</v>
      </c>
      <c r="D93" s="189" t="s">
        <v>57</v>
      </c>
      <c r="E93" s="189" t="s">
        <v>53</v>
      </c>
      <c r="F93" s="189" t="s">
        <v>54</v>
      </c>
      <c r="G93" s="189" t="s">
        <v>120</v>
      </c>
      <c r="H93" s="189" t="s">
        <v>121</v>
      </c>
      <c r="I93" s="189" t="s">
        <v>122</v>
      </c>
      <c r="J93" s="189" t="s">
        <v>109</v>
      </c>
      <c r="K93" s="190" t="s">
        <v>123</v>
      </c>
      <c r="L93" s="191"/>
      <c r="M93" s="93" t="s">
        <v>19</v>
      </c>
      <c r="N93" s="94" t="s">
        <v>42</v>
      </c>
      <c r="O93" s="94" t="s">
        <v>124</v>
      </c>
      <c r="P93" s="94" t="s">
        <v>125</v>
      </c>
      <c r="Q93" s="94" t="s">
        <v>126</v>
      </c>
      <c r="R93" s="94" t="s">
        <v>127</v>
      </c>
      <c r="S93" s="94" t="s">
        <v>128</v>
      </c>
      <c r="T93" s="95" t="s">
        <v>129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130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P95+P328</f>
        <v>0</v>
      </c>
      <c r="Q94" s="97"/>
      <c r="R94" s="194">
        <f>R95+R328</f>
        <v>61.9551795</v>
      </c>
      <c r="S94" s="97"/>
      <c r="T94" s="195">
        <f>T95+T328</f>
        <v>40.667499999999997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110</v>
      </c>
      <c r="BK94" s="196">
        <f>BK95+BK328</f>
        <v>0</v>
      </c>
    </row>
    <row r="95" s="12" customFormat="1" ht="25.92" customHeight="1">
      <c r="A95" s="12"/>
      <c r="B95" s="197"/>
      <c r="C95" s="198"/>
      <c r="D95" s="199" t="s">
        <v>71</v>
      </c>
      <c r="E95" s="200" t="s">
        <v>131</v>
      </c>
      <c r="F95" s="200" t="s">
        <v>132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P96+P184+P223+P254+P293+P325</f>
        <v>0</v>
      </c>
      <c r="Q95" s="205"/>
      <c r="R95" s="206">
        <f>R96+R184+R223+R254+R293+R325</f>
        <v>61.953350999999998</v>
      </c>
      <c r="S95" s="205"/>
      <c r="T95" s="207">
        <f>T96+T184+T223+T254+T293+T325</f>
        <v>40.667499999999997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71</v>
      </c>
      <c r="AU95" s="209" t="s">
        <v>72</v>
      </c>
      <c r="AY95" s="208" t="s">
        <v>133</v>
      </c>
      <c r="BK95" s="210">
        <f>BK96+BK184+BK223+BK254+BK293+BK325</f>
        <v>0</v>
      </c>
    </row>
    <row r="96" s="12" customFormat="1" ht="22.8" customHeight="1">
      <c r="A96" s="12"/>
      <c r="B96" s="197"/>
      <c r="C96" s="198"/>
      <c r="D96" s="199" t="s">
        <v>71</v>
      </c>
      <c r="E96" s="211" t="s">
        <v>79</v>
      </c>
      <c r="F96" s="211" t="s">
        <v>134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SUM(P97:P183)</f>
        <v>0</v>
      </c>
      <c r="Q96" s="205"/>
      <c r="R96" s="206">
        <f>SUM(R97:R183)</f>
        <v>17.775539999999999</v>
      </c>
      <c r="S96" s="205"/>
      <c r="T96" s="207">
        <f>SUM(T97:T183)</f>
        <v>40.3675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79</v>
      </c>
      <c r="AT96" s="209" t="s">
        <v>71</v>
      </c>
      <c r="AU96" s="209" t="s">
        <v>79</v>
      </c>
      <c r="AY96" s="208" t="s">
        <v>133</v>
      </c>
      <c r="BK96" s="210">
        <f>SUM(BK97:BK183)</f>
        <v>0</v>
      </c>
    </row>
    <row r="97" s="2" customFormat="1" ht="21.75" customHeight="1">
      <c r="A97" s="39"/>
      <c r="B97" s="40"/>
      <c r="C97" s="213" t="s">
        <v>79</v>
      </c>
      <c r="D97" s="213" t="s">
        <v>135</v>
      </c>
      <c r="E97" s="214" t="s">
        <v>795</v>
      </c>
      <c r="F97" s="215" t="s">
        <v>796</v>
      </c>
      <c r="G97" s="216" t="s">
        <v>138</v>
      </c>
      <c r="H97" s="217">
        <v>10</v>
      </c>
      <c r="I97" s="218"/>
      <c r="J97" s="219">
        <f>ROUND(I97*H97,2)</f>
        <v>0</v>
      </c>
      <c r="K97" s="215" t="s">
        <v>139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140</v>
      </c>
      <c r="AT97" s="224" t="s">
        <v>135</v>
      </c>
      <c r="AU97" s="224" t="s">
        <v>81</v>
      </c>
      <c r="AY97" s="18" t="s">
        <v>133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140</v>
      </c>
      <c r="BM97" s="224" t="s">
        <v>797</v>
      </c>
    </row>
    <row r="98" s="2" customFormat="1">
      <c r="A98" s="39"/>
      <c r="B98" s="40"/>
      <c r="C98" s="41"/>
      <c r="D98" s="226" t="s">
        <v>142</v>
      </c>
      <c r="E98" s="41"/>
      <c r="F98" s="227" t="s">
        <v>798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142</v>
      </c>
      <c r="AU98" s="18" t="s">
        <v>81</v>
      </c>
    </row>
    <row r="99" s="2" customFormat="1">
      <c r="A99" s="39"/>
      <c r="B99" s="40"/>
      <c r="C99" s="41"/>
      <c r="D99" s="226" t="s">
        <v>144</v>
      </c>
      <c r="E99" s="41"/>
      <c r="F99" s="231" t="s">
        <v>799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81</v>
      </c>
    </row>
    <row r="100" s="15" customFormat="1">
      <c r="A100" s="15"/>
      <c r="B100" s="264"/>
      <c r="C100" s="265"/>
      <c r="D100" s="226" t="s">
        <v>146</v>
      </c>
      <c r="E100" s="266" t="s">
        <v>19</v>
      </c>
      <c r="F100" s="267" t="s">
        <v>800</v>
      </c>
      <c r="G100" s="265"/>
      <c r="H100" s="266" t="s">
        <v>19</v>
      </c>
      <c r="I100" s="268"/>
      <c r="J100" s="265"/>
      <c r="K100" s="265"/>
      <c r="L100" s="269"/>
      <c r="M100" s="270"/>
      <c r="N100" s="271"/>
      <c r="O100" s="271"/>
      <c r="P100" s="271"/>
      <c r="Q100" s="271"/>
      <c r="R100" s="271"/>
      <c r="S100" s="271"/>
      <c r="T100" s="272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3" t="s">
        <v>146</v>
      </c>
      <c r="AU100" s="273" t="s">
        <v>81</v>
      </c>
      <c r="AV100" s="15" t="s">
        <v>79</v>
      </c>
      <c r="AW100" s="15" t="s">
        <v>33</v>
      </c>
      <c r="AX100" s="15" t="s">
        <v>72</v>
      </c>
      <c r="AY100" s="273" t="s">
        <v>133</v>
      </c>
    </row>
    <row r="101" s="13" customFormat="1">
      <c r="A101" s="13"/>
      <c r="B101" s="232"/>
      <c r="C101" s="233"/>
      <c r="D101" s="226" t="s">
        <v>146</v>
      </c>
      <c r="E101" s="234" t="s">
        <v>19</v>
      </c>
      <c r="F101" s="235" t="s">
        <v>801</v>
      </c>
      <c r="G101" s="233"/>
      <c r="H101" s="236">
        <v>10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146</v>
      </c>
      <c r="AU101" s="242" t="s">
        <v>81</v>
      </c>
      <c r="AV101" s="13" t="s">
        <v>81</v>
      </c>
      <c r="AW101" s="13" t="s">
        <v>33</v>
      </c>
      <c r="AX101" s="13" t="s">
        <v>79</v>
      </c>
      <c r="AY101" s="242" t="s">
        <v>133</v>
      </c>
    </row>
    <row r="102" s="2" customFormat="1" ht="16.5" customHeight="1">
      <c r="A102" s="39"/>
      <c r="B102" s="40"/>
      <c r="C102" s="213" t="s">
        <v>81</v>
      </c>
      <c r="D102" s="213" t="s">
        <v>135</v>
      </c>
      <c r="E102" s="214" t="s">
        <v>136</v>
      </c>
      <c r="F102" s="215" t="s">
        <v>137</v>
      </c>
      <c r="G102" s="216" t="s">
        <v>138</v>
      </c>
      <c r="H102" s="217">
        <v>17</v>
      </c>
      <c r="I102" s="218"/>
      <c r="J102" s="219">
        <f>ROUND(I102*H102,2)</f>
        <v>0</v>
      </c>
      <c r="K102" s="215" t="s">
        <v>139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0.255</v>
      </c>
      <c r="T102" s="223">
        <f>S102*H102</f>
        <v>4.335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140</v>
      </c>
      <c r="AT102" s="224" t="s">
        <v>135</v>
      </c>
      <c r="AU102" s="224" t="s">
        <v>81</v>
      </c>
      <c r="AY102" s="18" t="s">
        <v>133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140</v>
      </c>
      <c r="BM102" s="224" t="s">
        <v>802</v>
      </c>
    </row>
    <row r="103" s="2" customFormat="1">
      <c r="A103" s="39"/>
      <c r="B103" s="40"/>
      <c r="C103" s="41"/>
      <c r="D103" s="226" t="s">
        <v>142</v>
      </c>
      <c r="E103" s="41"/>
      <c r="F103" s="227" t="s">
        <v>143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142</v>
      </c>
      <c r="AU103" s="18" t="s">
        <v>81</v>
      </c>
    </row>
    <row r="104" s="2" customFormat="1">
      <c r="A104" s="39"/>
      <c r="B104" s="40"/>
      <c r="C104" s="41"/>
      <c r="D104" s="226" t="s">
        <v>144</v>
      </c>
      <c r="E104" s="41"/>
      <c r="F104" s="231" t="s">
        <v>145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81</v>
      </c>
    </row>
    <row r="105" s="13" customFormat="1">
      <c r="A105" s="13"/>
      <c r="B105" s="232"/>
      <c r="C105" s="233"/>
      <c r="D105" s="226" t="s">
        <v>146</v>
      </c>
      <c r="E105" s="234" t="s">
        <v>19</v>
      </c>
      <c r="F105" s="235" t="s">
        <v>803</v>
      </c>
      <c r="G105" s="233"/>
      <c r="H105" s="236">
        <v>17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146</v>
      </c>
      <c r="AU105" s="242" t="s">
        <v>81</v>
      </c>
      <c r="AV105" s="13" t="s">
        <v>81</v>
      </c>
      <c r="AW105" s="13" t="s">
        <v>33</v>
      </c>
      <c r="AX105" s="13" t="s">
        <v>79</v>
      </c>
      <c r="AY105" s="242" t="s">
        <v>133</v>
      </c>
    </row>
    <row r="106" s="2" customFormat="1" ht="16.5" customHeight="1">
      <c r="A106" s="39"/>
      <c r="B106" s="40"/>
      <c r="C106" s="213" t="s">
        <v>155</v>
      </c>
      <c r="D106" s="213" t="s">
        <v>135</v>
      </c>
      <c r="E106" s="214" t="s">
        <v>162</v>
      </c>
      <c r="F106" s="215" t="s">
        <v>163</v>
      </c>
      <c r="G106" s="216" t="s">
        <v>138</v>
      </c>
      <c r="H106" s="217">
        <v>45.5</v>
      </c>
      <c r="I106" s="218"/>
      <c r="J106" s="219">
        <f>ROUND(I106*H106,2)</f>
        <v>0</v>
      </c>
      <c r="K106" s="215" t="s">
        <v>139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0.22</v>
      </c>
      <c r="T106" s="223">
        <f>S106*H106</f>
        <v>10.01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140</v>
      </c>
      <c r="AT106" s="224" t="s">
        <v>135</v>
      </c>
      <c r="AU106" s="224" t="s">
        <v>81</v>
      </c>
      <c r="AY106" s="18" t="s">
        <v>133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140</v>
      </c>
      <c r="BM106" s="224" t="s">
        <v>804</v>
      </c>
    </row>
    <row r="107" s="2" customFormat="1">
      <c r="A107" s="39"/>
      <c r="B107" s="40"/>
      <c r="C107" s="41"/>
      <c r="D107" s="226" t="s">
        <v>142</v>
      </c>
      <c r="E107" s="41"/>
      <c r="F107" s="227" t="s">
        <v>165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142</v>
      </c>
      <c r="AU107" s="18" t="s">
        <v>81</v>
      </c>
    </row>
    <row r="108" s="2" customFormat="1">
      <c r="A108" s="39"/>
      <c r="B108" s="40"/>
      <c r="C108" s="41"/>
      <c r="D108" s="226" t="s">
        <v>144</v>
      </c>
      <c r="E108" s="41"/>
      <c r="F108" s="231" t="s">
        <v>166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81</v>
      </c>
    </row>
    <row r="109" s="13" customFormat="1">
      <c r="A109" s="13"/>
      <c r="B109" s="232"/>
      <c r="C109" s="233"/>
      <c r="D109" s="226" t="s">
        <v>146</v>
      </c>
      <c r="E109" s="234" t="s">
        <v>19</v>
      </c>
      <c r="F109" s="235" t="s">
        <v>805</v>
      </c>
      <c r="G109" s="233"/>
      <c r="H109" s="236">
        <v>45.5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146</v>
      </c>
      <c r="AU109" s="242" t="s">
        <v>81</v>
      </c>
      <c r="AV109" s="13" t="s">
        <v>81</v>
      </c>
      <c r="AW109" s="13" t="s">
        <v>33</v>
      </c>
      <c r="AX109" s="13" t="s">
        <v>79</v>
      </c>
      <c r="AY109" s="242" t="s">
        <v>133</v>
      </c>
    </row>
    <row r="110" s="2" customFormat="1" ht="16.5" customHeight="1">
      <c r="A110" s="39"/>
      <c r="B110" s="40"/>
      <c r="C110" s="213" t="s">
        <v>140</v>
      </c>
      <c r="D110" s="213" t="s">
        <v>135</v>
      </c>
      <c r="E110" s="214" t="s">
        <v>806</v>
      </c>
      <c r="F110" s="215" t="s">
        <v>807</v>
      </c>
      <c r="G110" s="216" t="s">
        <v>138</v>
      </c>
      <c r="H110" s="217">
        <v>20</v>
      </c>
      <c r="I110" s="218"/>
      <c r="J110" s="219">
        <f>ROUND(I110*H110,2)</f>
        <v>0</v>
      </c>
      <c r="K110" s="215" t="s">
        <v>139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0.17000000000000001</v>
      </c>
      <c r="T110" s="223">
        <f>S110*H110</f>
        <v>3.4000000000000004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140</v>
      </c>
      <c r="AT110" s="224" t="s">
        <v>135</v>
      </c>
      <c r="AU110" s="224" t="s">
        <v>81</v>
      </c>
      <c r="AY110" s="18" t="s">
        <v>133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140</v>
      </c>
      <c r="BM110" s="224" t="s">
        <v>808</v>
      </c>
    </row>
    <row r="111" s="2" customFormat="1">
      <c r="A111" s="39"/>
      <c r="B111" s="40"/>
      <c r="C111" s="41"/>
      <c r="D111" s="226" t="s">
        <v>142</v>
      </c>
      <c r="E111" s="41"/>
      <c r="F111" s="227" t="s">
        <v>809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142</v>
      </c>
      <c r="AU111" s="18" t="s">
        <v>81</v>
      </c>
    </row>
    <row r="112" s="2" customFormat="1">
      <c r="A112" s="39"/>
      <c r="B112" s="40"/>
      <c r="C112" s="41"/>
      <c r="D112" s="226" t="s">
        <v>144</v>
      </c>
      <c r="E112" s="41"/>
      <c r="F112" s="231" t="s">
        <v>166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81</v>
      </c>
    </row>
    <row r="113" s="13" customFormat="1">
      <c r="A113" s="13"/>
      <c r="B113" s="232"/>
      <c r="C113" s="233"/>
      <c r="D113" s="226" t="s">
        <v>146</v>
      </c>
      <c r="E113" s="234" t="s">
        <v>19</v>
      </c>
      <c r="F113" s="235" t="s">
        <v>810</v>
      </c>
      <c r="G113" s="233"/>
      <c r="H113" s="236">
        <v>20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146</v>
      </c>
      <c r="AU113" s="242" t="s">
        <v>81</v>
      </c>
      <c r="AV113" s="13" t="s">
        <v>81</v>
      </c>
      <c r="AW113" s="13" t="s">
        <v>33</v>
      </c>
      <c r="AX113" s="13" t="s">
        <v>79</v>
      </c>
      <c r="AY113" s="242" t="s">
        <v>133</v>
      </c>
    </row>
    <row r="114" s="2" customFormat="1" ht="16.5" customHeight="1">
      <c r="A114" s="39"/>
      <c r="B114" s="40"/>
      <c r="C114" s="213" t="s">
        <v>169</v>
      </c>
      <c r="D114" s="213" t="s">
        <v>135</v>
      </c>
      <c r="E114" s="214" t="s">
        <v>537</v>
      </c>
      <c r="F114" s="215" t="s">
        <v>538</v>
      </c>
      <c r="G114" s="216" t="s">
        <v>138</v>
      </c>
      <c r="H114" s="217">
        <v>42.5</v>
      </c>
      <c r="I114" s="218"/>
      <c r="J114" s="219">
        <f>ROUND(I114*H114,2)</f>
        <v>0</v>
      </c>
      <c r="K114" s="215" t="s">
        <v>139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0.28999999999999998</v>
      </c>
      <c r="T114" s="223">
        <f>S114*H114</f>
        <v>12.324999999999999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140</v>
      </c>
      <c r="AT114" s="224" t="s">
        <v>135</v>
      </c>
      <c r="AU114" s="224" t="s">
        <v>81</v>
      </c>
      <c r="AY114" s="18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140</v>
      </c>
      <c r="BM114" s="224" t="s">
        <v>811</v>
      </c>
    </row>
    <row r="115" s="2" customFormat="1">
      <c r="A115" s="39"/>
      <c r="B115" s="40"/>
      <c r="C115" s="41"/>
      <c r="D115" s="226" t="s">
        <v>142</v>
      </c>
      <c r="E115" s="41"/>
      <c r="F115" s="227" t="s">
        <v>540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81</v>
      </c>
    </row>
    <row r="116" s="2" customFormat="1">
      <c r="A116" s="39"/>
      <c r="B116" s="40"/>
      <c r="C116" s="41"/>
      <c r="D116" s="226" t="s">
        <v>144</v>
      </c>
      <c r="E116" s="41"/>
      <c r="F116" s="231" t="s">
        <v>166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81</v>
      </c>
    </row>
    <row r="117" s="13" customFormat="1">
      <c r="A117" s="13"/>
      <c r="B117" s="232"/>
      <c r="C117" s="233"/>
      <c r="D117" s="226" t="s">
        <v>146</v>
      </c>
      <c r="E117" s="234" t="s">
        <v>19</v>
      </c>
      <c r="F117" s="235" t="s">
        <v>812</v>
      </c>
      <c r="G117" s="233"/>
      <c r="H117" s="236">
        <v>25.5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146</v>
      </c>
      <c r="AU117" s="242" t="s">
        <v>81</v>
      </c>
      <c r="AV117" s="13" t="s">
        <v>81</v>
      </c>
      <c r="AW117" s="13" t="s">
        <v>33</v>
      </c>
      <c r="AX117" s="13" t="s">
        <v>72</v>
      </c>
      <c r="AY117" s="242" t="s">
        <v>133</v>
      </c>
    </row>
    <row r="118" s="13" customFormat="1">
      <c r="A118" s="13"/>
      <c r="B118" s="232"/>
      <c r="C118" s="233"/>
      <c r="D118" s="226" t="s">
        <v>146</v>
      </c>
      <c r="E118" s="234" t="s">
        <v>19</v>
      </c>
      <c r="F118" s="235" t="s">
        <v>813</v>
      </c>
      <c r="G118" s="233"/>
      <c r="H118" s="236">
        <v>17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146</v>
      </c>
      <c r="AU118" s="242" t="s">
        <v>81</v>
      </c>
      <c r="AV118" s="13" t="s">
        <v>81</v>
      </c>
      <c r="AW118" s="13" t="s">
        <v>33</v>
      </c>
      <c r="AX118" s="13" t="s">
        <v>72</v>
      </c>
      <c r="AY118" s="242" t="s">
        <v>133</v>
      </c>
    </row>
    <row r="119" s="14" customFormat="1">
      <c r="A119" s="14"/>
      <c r="B119" s="243"/>
      <c r="C119" s="244"/>
      <c r="D119" s="226" t="s">
        <v>146</v>
      </c>
      <c r="E119" s="245" t="s">
        <v>19</v>
      </c>
      <c r="F119" s="246" t="s">
        <v>154</v>
      </c>
      <c r="G119" s="244"/>
      <c r="H119" s="247">
        <v>42.5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146</v>
      </c>
      <c r="AU119" s="253" t="s">
        <v>81</v>
      </c>
      <c r="AV119" s="14" t="s">
        <v>140</v>
      </c>
      <c r="AW119" s="14" t="s">
        <v>33</v>
      </c>
      <c r="AX119" s="14" t="s">
        <v>79</v>
      </c>
      <c r="AY119" s="253" t="s">
        <v>133</v>
      </c>
    </row>
    <row r="120" s="2" customFormat="1" ht="16.5" customHeight="1">
      <c r="A120" s="39"/>
      <c r="B120" s="40"/>
      <c r="C120" s="213" t="s">
        <v>176</v>
      </c>
      <c r="D120" s="213" t="s">
        <v>135</v>
      </c>
      <c r="E120" s="214" t="s">
        <v>185</v>
      </c>
      <c r="F120" s="215" t="s">
        <v>186</v>
      </c>
      <c r="G120" s="216" t="s">
        <v>187</v>
      </c>
      <c r="H120" s="217">
        <v>43.5</v>
      </c>
      <c r="I120" s="218"/>
      <c r="J120" s="219">
        <f>ROUND(I120*H120,2)</f>
        <v>0</v>
      </c>
      <c r="K120" s="215" t="s">
        <v>139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0.20499999999999999</v>
      </c>
      <c r="T120" s="223">
        <f>S120*H120</f>
        <v>8.9174999999999986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140</v>
      </c>
      <c r="AT120" s="224" t="s">
        <v>135</v>
      </c>
      <c r="AU120" s="224" t="s">
        <v>81</v>
      </c>
      <c r="AY120" s="18" t="s">
        <v>133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140</v>
      </c>
      <c r="BM120" s="224" t="s">
        <v>814</v>
      </c>
    </row>
    <row r="121" s="2" customFormat="1">
      <c r="A121" s="39"/>
      <c r="B121" s="40"/>
      <c r="C121" s="41"/>
      <c r="D121" s="226" t="s">
        <v>142</v>
      </c>
      <c r="E121" s="41"/>
      <c r="F121" s="227" t="s">
        <v>189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81</v>
      </c>
    </row>
    <row r="122" s="2" customFormat="1">
      <c r="A122" s="39"/>
      <c r="B122" s="40"/>
      <c r="C122" s="41"/>
      <c r="D122" s="226" t="s">
        <v>144</v>
      </c>
      <c r="E122" s="41"/>
      <c r="F122" s="231" t="s">
        <v>190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81</v>
      </c>
    </row>
    <row r="123" s="13" customFormat="1">
      <c r="A123" s="13"/>
      <c r="B123" s="232"/>
      <c r="C123" s="233"/>
      <c r="D123" s="226" t="s">
        <v>146</v>
      </c>
      <c r="E123" s="234" t="s">
        <v>19</v>
      </c>
      <c r="F123" s="235" t="s">
        <v>815</v>
      </c>
      <c r="G123" s="233"/>
      <c r="H123" s="236">
        <v>43.5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146</v>
      </c>
      <c r="AU123" s="242" t="s">
        <v>81</v>
      </c>
      <c r="AV123" s="13" t="s">
        <v>81</v>
      </c>
      <c r="AW123" s="13" t="s">
        <v>33</v>
      </c>
      <c r="AX123" s="13" t="s">
        <v>79</v>
      </c>
      <c r="AY123" s="242" t="s">
        <v>133</v>
      </c>
    </row>
    <row r="124" s="2" customFormat="1" ht="16.5" customHeight="1">
      <c r="A124" s="39"/>
      <c r="B124" s="40"/>
      <c r="C124" s="213" t="s">
        <v>184</v>
      </c>
      <c r="D124" s="213" t="s">
        <v>135</v>
      </c>
      <c r="E124" s="214" t="s">
        <v>193</v>
      </c>
      <c r="F124" s="215" t="s">
        <v>194</v>
      </c>
      <c r="G124" s="216" t="s">
        <v>187</v>
      </c>
      <c r="H124" s="217">
        <v>12</v>
      </c>
      <c r="I124" s="218"/>
      <c r="J124" s="219">
        <f>ROUND(I124*H124,2)</f>
        <v>0</v>
      </c>
      <c r="K124" s="215" t="s">
        <v>139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0.11500000000000001</v>
      </c>
      <c r="T124" s="223">
        <f>S124*H124</f>
        <v>1.3800000000000001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140</v>
      </c>
      <c r="AT124" s="224" t="s">
        <v>135</v>
      </c>
      <c r="AU124" s="224" t="s">
        <v>81</v>
      </c>
      <c r="AY124" s="18" t="s">
        <v>133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140</v>
      </c>
      <c r="BM124" s="224" t="s">
        <v>816</v>
      </c>
    </row>
    <row r="125" s="2" customFormat="1">
      <c r="A125" s="39"/>
      <c r="B125" s="40"/>
      <c r="C125" s="41"/>
      <c r="D125" s="226" t="s">
        <v>142</v>
      </c>
      <c r="E125" s="41"/>
      <c r="F125" s="227" t="s">
        <v>196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142</v>
      </c>
      <c r="AU125" s="18" t="s">
        <v>81</v>
      </c>
    </row>
    <row r="126" s="2" customFormat="1">
      <c r="A126" s="39"/>
      <c r="B126" s="40"/>
      <c r="C126" s="41"/>
      <c r="D126" s="226" t="s">
        <v>144</v>
      </c>
      <c r="E126" s="41"/>
      <c r="F126" s="231" t="s">
        <v>190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144</v>
      </c>
      <c r="AU126" s="18" t="s">
        <v>81</v>
      </c>
    </row>
    <row r="127" s="13" customFormat="1">
      <c r="A127" s="13"/>
      <c r="B127" s="232"/>
      <c r="C127" s="233"/>
      <c r="D127" s="226" t="s">
        <v>146</v>
      </c>
      <c r="E127" s="234" t="s">
        <v>19</v>
      </c>
      <c r="F127" s="235" t="s">
        <v>817</v>
      </c>
      <c r="G127" s="233"/>
      <c r="H127" s="236">
        <v>12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146</v>
      </c>
      <c r="AU127" s="242" t="s">
        <v>81</v>
      </c>
      <c r="AV127" s="13" t="s">
        <v>81</v>
      </c>
      <c r="AW127" s="13" t="s">
        <v>33</v>
      </c>
      <c r="AX127" s="13" t="s">
        <v>79</v>
      </c>
      <c r="AY127" s="242" t="s">
        <v>133</v>
      </c>
    </row>
    <row r="128" s="2" customFormat="1" ht="21.75" customHeight="1">
      <c r="A128" s="39"/>
      <c r="B128" s="40"/>
      <c r="C128" s="213" t="s">
        <v>192</v>
      </c>
      <c r="D128" s="213" t="s">
        <v>135</v>
      </c>
      <c r="E128" s="214" t="s">
        <v>199</v>
      </c>
      <c r="F128" s="215" t="s">
        <v>200</v>
      </c>
      <c r="G128" s="216" t="s">
        <v>201</v>
      </c>
      <c r="H128" s="217">
        <v>10.83</v>
      </c>
      <c r="I128" s="218"/>
      <c r="J128" s="219">
        <f>ROUND(I128*H128,2)</f>
        <v>0</v>
      </c>
      <c r="K128" s="215" t="s">
        <v>139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140</v>
      </c>
      <c r="AT128" s="224" t="s">
        <v>135</v>
      </c>
      <c r="AU128" s="224" t="s">
        <v>81</v>
      </c>
      <c r="AY128" s="18" t="s">
        <v>133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140</v>
      </c>
      <c r="BM128" s="224" t="s">
        <v>818</v>
      </c>
    </row>
    <row r="129" s="2" customFormat="1">
      <c r="A129" s="39"/>
      <c r="B129" s="40"/>
      <c r="C129" s="41"/>
      <c r="D129" s="226" t="s">
        <v>142</v>
      </c>
      <c r="E129" s="41"/>
      <c r="F129" s="227" t="s">
        <v>203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142</v>
      </c>
      <c r="AU129" s="18" t="s">
        <v>81</v>
      </c>
    </row>
    <row r="130" s="2" customFormat="1">
      <c r="A130" s="39"/>
      <c r="B130" s="40"/>
      <c r="C130" s="41"/>
      <c r="D130" s="226" t="s">
        <v>144</v>
      </c>
      <c r="E130" s="41"/>
      <c r="F130" s="231" t="s">
        <v>204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81</v>
      </c>
    </row>
    <row r="131" s="13" customFormat="1">
      <c r="A131" s="13"/>
      <c r="B131" s="232"/>
      <c r="C131" s="233"/>
      <c r="D131" s="226" t="s">
        <v>146</v>
      </c>
      <c r="E131" s="234" t="s">
        <v>19</v>
      </c>
      <c r="F131" s="235" t="s">
        <v>819</v>
      </c>
      <c r="G131" s="233"/>
      <c r="H131" s="236">
        <v>9.4800000000000004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146</v>
      </c>
      <c r="AU131" s="242" t="s">
        <v>81</v>
      </c>
      <c r="AV131" s="13" t="s">
        <v>81</v>
      </c>
      <c r="AW131" s="13" t="s">
        <v>33</v>
      </c>
      <c r="AX131" s="13" t="s">
        <v>72</v>
      </c>
      <c r="AY131" s="242" t="s">
        <v>133</v>
      </c>
    </row>
    <row r="132" s="13" customFormat="1">
      <c r="A132" s="13"/>
      <c r="B132" s="232"/>
      <c r="C132" s="233"/>
      <c r="D132" s="226" t="s">
        <v>146</v>
      </c>
      <c r="E132" s="234" t="s">
        <v>19</v>
      </c>
      <c r="F132" s="235" t="s">
        <v>820</v>
      </c>
      <c r="G132" s="233"/>
      <c r="H132" s="236">
        <v>1.3500000000000001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146</v>
      </c>
      <c r="AU132" s="242" t="s">
        <v>81</v>
      </c>
      <c r="AV132" s="13" t="s">
        <v>81</v>
      </c>
      <c r="AW132" s="13" t="s">
        <v>33</v>
      </c>
      <c r="AX132" s="13" t="s">
        <v>72</v>
      </c>
      <c r="AY132" s="242" t="s">
        <v>133</v>
      </c>
    </row>
    <row r="133" s="14" customFormat="1">
      <c r="A133" s="14"/>
      <c r="B133" s="243"/>
      <c r="C133" s="244"/>
      <c r="D133" s="226" t="s">
        <v>146</v>
      </c>
      <c r="E133" s="245" t="s">
        <v>19</v>
      </c>
      <c r="F133" s="246" t="s">
        <v>154</v>
      </c>
      <c r="G133" s="244"/>
      <c r="H133" s="247">
        <v>10.83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146</v>
      </c>
      <c r="AU133" s="253" t="s">
        <v>81</v>
      </c>
      <c r="AV133" s="14" t="s">
        <v>140</v>
      </c>
      <c r="AW133" s="14" t="s">
        <v>33</v>
      </c>
      <c r="AX133" s="14" t="s">
        <v>79</v>
      </c>
      <c r="AY133" s="253" t="s">
        <v>133</v>
      </c>
    </row>
    <row r="134" s="2" customFormat="1" ht="16.5" customHeight="1">
      <c r="A134" s="39"/>
      <c r="B134" s="40"/>
      <c r="C134" s="213" t="s">
        <v>198</v>
      </c>
      <c r="D134" s="213" t="s">
        <v>135</v>
      </c>
      <c r="E134" s="214" t="s">
        <v>208</v>
      </c>
      <c r="F134" s="215" t="s">
        <v>209</v>
      </c>
      <c r="G134" s="216" t="s">
        <v>201</v>
      </c>
      <c r="H134" s="217">
        <v>5.8499999999999996</v>
      </c>
      <c r="I134" s="218"/>
      <c r="J134" s="219">
        <f>ROUND(I134*H134,2)</f>
        <v>0</v>
      </c>
      <c r="K134" s="215" t="s">
        <v>139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140</v>
      </c>
      <c r="AT134" s="224" t="s">
        <v>135</v>
      </c>
      <c r="AU134" s="224" t="s">
        <v>81</v>
      </c>
      <c r="AY134" s="18" t="s">
        <v>133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140</v>
      </c>
      <c r="BM134" s="224" t="s">
        <v>821</v>
      </c>
    </row>
    <row r="135" s="2" customFormat="1">
      <c r="A135" s="39"/>
      <c r="B135" s="40"/>
      <c r="C135" s="41"/>
      <c r="D135" s="226" t="s">
        <v>142</v>
      </c>
      <c r="E135" s="41"/>
      <c r="F135" s="227" t="s">
        <v>211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81</v>
      </c>
    </row>
    <row r="136" s="2" customFormat="1">
      <c r="A136" s="39"/>
      <c r="B136" s="40"/>
      <c r="C136" s="41"/>
      <c r="D136" s="226" t="s">
        <v>144</v>
      </c>
      <c r="E136" s="41"/>
      <c r="F136" s="231" t="s">
        <v>212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144</v>
      </c>
      <c r="AU136" s="18" t="s">
        <v>81</v>
      </c>
    </row>
    <row r="137" s="13" customFormat="1">
      <c r="A137" s="13"/>
      <c r="B137" s="232"/>
      <c r="C137" s="233"/>
      <c r="D137" s="226" t="s">
        <v>146</v>
      </c>
      <c r="E137" s="234" t="s">
        <v>19</v>
      </c>
      <c r="F137" s="235" t="s">
        <v>822</v>
      </c>
      <c r="G137" s="233"/>
      <c r="H137" s="236">
        <v>5.8499999999999996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146</v>
      </c>
      <c r="AU137" s="242" t="s">
        <v>81</v>
      </c>
      <c r="AV137" s="13" t="s">
        <v>81</v>
      </c>
      <c r="AW137" s="13" t="s">
        <v>33</v>
      </c>
      <c r="AX137" s="13" t="s">
        <v>79</v>
      </c>
      <c r="AY137" s="242" t="s">
        <v>133</v>
      </c>
    </row>
    <row r="138" s="2" customFormat="1" ht="16.5" customHeight="1">
      <c r="A138" s="39"/>
      <c r="B138" s="40"/>
      <c r="C138" s="213" t="s">
        <v>207</v>
      </c>
      <c r="D138" s="213" t="s">
        <v>135</v>
      </c>
      <c r="E138" s="214" t="s">
        <v>215</v>
      </c>
      <c r="F138" s="215" t="s">
        <v>216</v>
      </c>
      <c r="G138" s="216" t="s">
        <v>201</v>
      </c>
      <c r="H138" s="217">
        <v>16.68</v>
      </c>
      <c r="I138" s="218"/>
      <c r="J138" s="219">
        <f>ROUND(I138*H138,2)</f>
        <v>0</v>
      </c>
      <c r="K138" s="215" t="s">
        <v>139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140</v>
      </c>
      <c r="AT138" s="224" t="s">
        <v>135</v>
      </c>
      <c r="AU138" s="224" t="s">
        <v>81</v>
      </c>
      <c r="AY138" s="18" t="s">
        <v>133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140</v>
      </c>
      <c r="BM138" s="224" t="s">
        <v>823</v>
      </c>
    </row>
    <row r="139" s="2" customFormat="1">
      <c r="A139" s="39"/>
      <c r="B139" s="40"/>
      <c r="C139" s="41"/>
      <c r="D139" s="226" t="s">
        <v>142</v>
      </c>
      <c r="E139" s="41"/>
      <c r="F139" s="227" t="s">
        <v>218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81</v>
      </c>
    </row>
    <row r="140" s="2" customFormat="1">
      <c r="A140" s="39"/>
      <c r="B140" s="40"/>
      <c r="C140" s="41"/>
      <c r="D140" s="226" t="s">
        <v>144</v>
      </c>
      <c r="E140" s="41"/>
      <c r="F140" s="231" t="s">
        <v>219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144</v>
      </c>
      <c r="AU140" s="18" t="s">
        <v>81</v>
      </c>
    </row>
    <row r="141" s="13" customFormat="1">
      <c r="A141" s="13"/>
      <c r="B141" s="232"/>
      <c r="C141" s="233"/>
      <c r="D141" s="226" t="s">
        <v>146</v>
      </c>
      <c r="E141" s="234" t="s">
        <v>19</v>
      </c>
      <c r="F141" s="235" t="s">
        <v>824</v>
      </c>
      <c r="G141" s="233"/>
      <c r="H141" s="236">
        <v>16.68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146</v>
      </c>
      <c r="AU141" s="242" t="s">
        <v>81</v>
      </c>
      <c r="AV141" s="13" t="s">
        <v>81</v>
      </c>
      <c r="AW141" s="13" t="s">
        <v>33</v>
      </c>
      <c r="AX141" s="13" t="s">
        <v>79</v>
      </c>
      <c r="AY141" s="242" t="s">
        <v>133</v>
      </c>
    </row>
    <row r="142" s="2" customFormat="1">
      <c r="A142" s="39"/>
      <c r="B142" s="40"/>
      <c r="C142" s="213" t="s">
        <v>214</v>
      </c>
      <c r="D142" s="213" t="s">
        <v>135</v>
      </c>
      <c r="E142" s="214" t="s">
        <v>222</v>
      </c>
      <c r="F142" s="215" t="s">
        <v>223</v>
      </c>
      <c r="G142" s="216" t="s">
        <v>201</v>
      </c>
      <c r="H142" s="217">
        <v>216.84</v>
      </c>
      <c r="I142" s="218"/>
      <c r="J142" s="219">
        <f>ROUND(I142*H142,2)</f>
        <v>0</v>
      </c>
      <c r="K142" s="215" t="s">
        <v>139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140</v>
      </c>
      <c r="AT142" s="224" t="s">
        <v>135</v>
      </c>
      <c r="AU142" s="224" t="s">
        <v>81</v>
      </c>
      <c r="AY142" s="18" t="s">
        <v>133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140</v>
      </c>
      <c r="BM142" s="224" t="s">
        <v>825</v>
      </c>
    </row>
    <row r="143" s="2" customFormat="1">
      <c r="A143" s="39"/>
      <c r="B143" s="40"/>
      <c r="C143" s="41"/>
      <c r="D143" s="226" t="s">
        <v>142</v>
      </c>
      <c r="E143" s="41"/>
      <c r="F143" s="227" t="s">
        <v>225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81</v>
      </c>
    </row>
    <row r="144" s="2" customFormat="1">
      <c r="A144" s="39"/>
      <c r="B144" s="40"/>
      <c r="C144" s="41"/>
      <c r="D144" s="226" t="s">
        <v>144</v>
      </c>
      <c r="E144" s="41"/>
      <c r="F144" s="231" t="s">
        <v>219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81</v>
      </c>
    </row>
    <row r="145" s="13" customFormat="1">
      <c r="A145" s="13"/>
      <c r="B145" s="232"/>
      <c r="C145" s="233"/>
      <c r="D145" s="226" t="s">
        <v>146</v>
      </c>
      <c r="E145" s="234" t="s">
        <v>19</v>
      </c>
      <c r="F145" s="235" t="s">
        <v>826</v>
      </c>
      <c r="G145" s="233"/>
      <c r="H145" s="236">
        <v>216.84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146</v>
      </c>
      <c r="AU145" s="242" t="s">
        <v>81</v>
      </c>
      <c r="AV145" s="13" t="s">
        <v>81</v>
      </c>
      <c r="AW145" s="13" t="s">
        <v>33</v>
      </c>
      <c r="AX145" s="13" t="s">
        <v>79</v>
      </c>
      <c r="AY145" s="242" t="s">
        <v>133</v>
      </c>
    </row>
    <row r="146" s="2" customFormat="1" ht="16.5" customHeight="1">
      <c r="A146" s="39"/>
      <c r="B146" s="40"/>
      <c r="C146" s="213" t="s">
        <v>221</v>
      </c>
      <c r="D146" s="213" t="s">
        <v>135</v>
      </c>
      <c r="E146" s="214" t="s">
        <v>228</v>
      </c>
      <c r="F146" s="215" t="s">
        <v>229</v>
      </c>
      <c r="G146" s="216" t="s">
        <v>230</v>
      </c>
      <c r="H146" s="217">
        <v>30.024000000000001</v>
      </c>
      <c r="I146" s="218"/>
      <c r="J146" s="219">
        <f>ROUND(I146*H146,2)</f>
        <v>0</v>
      </c>
      <c r="K146" s="215" t="s">
        <v>139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140</v>
      </c>
      <c r="AT146" s="224" t="s">
        <v>135</v>
      </c>
      <c r="AU146" s="224" t="s">
        <v>81</v>
      </c>
      <c r="AY146" s="18" t="s">
        <v>133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140</v>
      </c>
      <c r="BM146" s="224" t="s">
        <v>827</v>
      </c>
    </row>
    <row r="147" s="2" customFormat="1">
      <c r="A147" s="39"/>
      <c r="B147" s="40"/>
      <c r="C147" s="41"/>
      <c r="D147" s="226" t="s">
        <v>142</v>
      </c>
      <c r="E147" s="41"/>
      <c r="F147" s="227" t="s">
        <v>232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81</v>
      </c>
    </row>
    <row r="148" s="2" customFormat="1">
      <c r="A148" s="39"/>
      <c r="B148" s="40"/>
      <c r="C148" s="41"/>
      <c r="D148" s="226" t="s">
        <v>144</v>
      </c>
      <c r="E148" s="41"/>
      <c r="F148" s="231" t="s">
        <v>233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144</v>
      </c>
      <c r="AU148" s="18" t="s">
        <v>81</v>
      </c>
    </row>
    <row r="149" s="13" customFormat="1">
      <c r="A149" s="13"/>
      <c r="B149" s="232"/>
      <c r="C149" s="233"/>
      <c r="D149" s="226" t="s">
        <v>146</v>
      </c>
      <c r="E149" s="234" t="s">
        <v>19</v>
      </c>
      <c r="F149" s="235" t="s">
        <v>828</v>
      </c>
      <c r="G149" s="233"/>
      <c r="H149" s="236">
        <v>30.024000000000001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146</v>
      </c>
      <c r="AU149" s="242" t="s">
        <v>81</v>
      </c>
      <c r="AV149" s="13" t="s">
        <v>81</v>
      </c>
      <c r="AW149" s="13" t="s">
        <v>33</v>
      </c>
      <c r="AX149" s="13" t="s">
        <v>79</v>
      </c>
      <c r="AY149" s="242" t="s">
        <v>133</v>
      </c>
    </row>
    <row r="150" s="2" customFormat="1" ht="16.5" customHeight="1">
      <c r="A150" s="39"/>
      <c r="B150" s="40"/>
      <c r="C150" s="213" t="s">
        <v>227</v>
      </c>
      <c r="D150" s="213" t="s">
        <v>135</v>
      </c>
      <c r="E150" s="214" t="s">
        <v>236</v>
      </c>
      <c r="F150" s="215" t="s">
        <v>237</v>
      </c>
      <c r="G150" s="216" t="s">
        <v>201</v>
      </c>
      <c r="H150" s="217">
        <v>16.68</v>
      </c>
      <c r="I150" s="218"/>
      <c r="J150" s="219">
        <f>ROUND(I150*H150,2)</f>
        <v>0</v>
      </c>
      <c r="K150" s="215" t="s">
        <v>139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140</v>
      </c>
      <c r="AT150" s="224" t="s">
        <v>135</v>
      </c>
      <c r="AU150" s="224" t="s">
        <v>81</v>
      </c>
      <c r="AY150" s="18" t="s">
        <v>133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140</v>
      </c>
      <c r="BM150" s="224" t="s">
        <v>829</v>
      </c>
    </row>
    <row r="151" s="2" customFormat="1">
      <c r="A151" s="39"/>
      <c r="B151" s="40"/>
      <c r="C151" s="41"/>
      <c r="D151" s="226" t="s">
        <v>142</v>
      </c>
      <c r="E151" s="41"/>
      <c r="F151" s="227" t="s">
        <v>239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81</v>
      </c>
    </row>
    <row r="152" s="2" customFormat="1">
      <c r="A152" s="39"/>
      <c r="B152" s="40"/>
      <c r="C152" s="41"/>
      <c r="D152" s="226" t="s">
        <v>144</v>
      </c>
      <c r="E152" s="41"/>
      <c r="F152" s="231" t="s">
        <v>240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81</v>
      </c>
    </row>
    <row r="153" s="13" customFormat="1">
      <c r="A153" s="13"/>
      <c r="B153" s="232"/>
      <c r="C153" s="233"/>
      <c r="D153" s="226" t="s">
        <v>146</v>
      </c>
      <c r="E153" s="234" t="s">
        <v>19</v>
      </c>
      <c r="F153" s="235" t="s">
        <v>830</v>
      </c>
      <c r="G153" s="233"/>
      <c r="H153" s="236">
        <v>16.68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146</v>
      </c>
      <c r="AU153" s="242" t="s">
        <v>81</v>
      </c>
      <c r="AV153" s="13" t="s">
        <v>81</v>
      </c>
      <c r="AW153" s="13" t="s">
        <v>33</v>
      </c>
      <c r="AX153" s="13" t="s">
        <v>79</v>
      </c>
      <c r="AY153" s="242" t="s">
        <v>133</v>
      </c>
    </row>
    <row r="154" s="2" customFormat="1" ht="16.5" customHeight="1">
      <c r="A154" s="39"/>
      <c r="B154" s="40"/>
      <c r="C154" s="213" t="s">
        <v>235</v>
      </c>
      <c r="D154" s="213" t="s">
        <v>135</v>
      </c>
      <c r="E154" s="214" t="s">
        <v>242</v>
      </c>
      <c r="F154" s="215" t="s">
        <v>243</v>
      </c>
      <c r="G154" s="216" t="s">
        <v>201</v>
      </c>
      <c r="H154" s="217">
        <v>8.4749999999999996</v>
      </c>
      <c r="I154" s="218"/>
      <c r="J154" s="219">
        <f>ROUND(I154*H154,2)</f>
        <v>0</v>
      </c>
      <c r="K154" s="215" t="s">
        <v>139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140</v>
      </c>
      <c r="AT154" s="224" t="s">
        <v>135</v>
      </c>
      <c r="AU154" s="224" t="s">
        <v>81</v>
      </c>
      <c r="AY154" s="18" t="s">
        <v>133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140</v>
      </c>
      <c r="BM154" s="224" t="s">
        <v>831</v>
      </c>
    </row>
    <row r="155" s="2" customFormat="1">
      <c r="A155" s="39"/>
      <c r="B155" s="40"/>
      <c r="C155" s="41"/>
      <c r="D155" s="226" t="s">
        <v>142</v>
      </c>
      <c r="E155" s="41"/>
      <c r="F155" s="227" t="s">
        <v>245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142</v>
      </c>
      <c r="AU155" s="18" t="s">
        <v>81</v>
      </c>
    </row>
    <row r="156" s="2" customFormat="1">
      <c r="A156" s="39"/>
      <c r="B156" s="40"/>
      <c r="C156" s="41"/>
      <c r="D156" s="226" t="s">
        <v>144</v>
      </c>
      <c r="E156" s="41"/>
      <c r="F156" s="231" t="s">
        <v>246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81</v>
      </c>
    </row>
    <row r="157" s="13" customFormat="1">
      <c r="A157" s="13"/>
      <c r="B157" s="232"/>
      <c r="C157" s="233"/>
      <c r="D157" s="226" t="s">
        <v>146</v>
      </c>
      <c r="E157" s="234" t="s">
        <v>19</v>
      </c>
      <c r="F157" s="235" t="s">
        <v>832</v>
      </c>
      <c r="G157" s="233"/>
      <c r="H157" s="236">
        <v>5.8499999999999996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146</v>
      </c>
      <c r="AU157" s="242" t="s">
        <v>81</v>
      </c>
      <c r="AV157" s="13" t="s">
        <v>81</v>
      </c>
      <c r="AW157" s="13" t="s">
        <v>33</v>
      </c>
      <c r="AX157" s="13" t="s">
        <v>72</v>
      </c>
      <c r="AY157" s="242" t="s">
        <v>133</v>
      </c>
    </row>
    <row r="158" s="13" customFormat="1">
      <c r="A158" s="13"/>
      <c r="B158" s="232"/>
      <c r="C158" s="233"/>
      <c r="D158" s="226" t="s">
        <v>146</v>
      </c>
      <c r="E158" s="234" t="s">
        <v>19</v>
      </c>
      <c r="F158" s="235" t="s">
        <v>833</v>
      </c>
      <c r="G158" s="233"/>
      <c r="H158" s="236">
        <v>2.625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146</v>
      </c>
      <c r="AU158" s="242" t="s">
        <v>81</v>
      </c>
      <c r="AV158" s="13" t="s">
        <v>81</v>
      </c>
      <c r="AW158" s="13" t="s">
        <v>33</v>
      </c>
      <c r="AX158" s="13" t="s">
        <v>72</v>
      </c>
      <c r="AY158" s="242" t="s">
        <v>133</v>
      </c>
    </row>
    <row r="159" s="14" customFormat="1">
      <c r="A159" s="14"/>
      <c r="B159" s="243"/>
      <c r="C159" s="244"/>
      <c r="D159" s="226" t="s">
        <v>146</v>
      </c>
      <c r="E159" s="245" t="s">
        <v>19</v>
      </c>
      <c r="F159" s="246" t="s">
        <v>154</v>
      </c>
      <c r="G159" s="244"/>
      <c r="H159" s="247">
        <v>8.4749999999999996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146</v>
      </c>
      <c r="AU159" s="253" t="s">
        <v>81</v>
      </c>
      <c r="AV159" s="14" t="s">
        <v>140</v>
      </c>
      <c r="AW159" s="14" t="s">
        <v>33</v>
      </c>
      <c r="AX159" s="14" t="s">
        <v>79</v>
      </c>
      <c r="AY159" s="253" t="s">
        <v>133</v>
      </c>
    </row>
    <row r="160" s="2" customFormat="1" ht="16.5" customHeight="1">
      <c r="A160" s="39"/>
      <c r="B160" s="40"/>
      <c r="C160" s="254" t="s">
        <v>8</v>
      </c>
      <c r="D160" s="254" t="s">
        <v>250</v>
      </c>
      <c r="E160" s="255" t="s">
        <v>251</v>
      </c>
      <c r="F160" s="256" t="s">
        <v>252</v>
      </c>
      <c r="G160" s="257" t="s">
        <v>230</v>
      </c>
      <c r="H160" s="258">
        <v>11.699999999999999</v>
      </c>
      <c r="I160" s="259"/>
      <c r="J160" s="260">
        <f>ROUND(I160*H160,2)</f>
        <v>0</v>
      </c>
      <c r="K160" s="256" t="s">
        <v>139</v>
      </c>
      <c r="L160" s="261"/>
      <c r="M160" s="262" t="s">
        <v>19</v>
      </c>
      <c r="N160" s="263" t="s">
        <v>43</v>
      </c>
      <c r="O160" s="85"/>
      <c r="P160" s="222">
        <f>O160*H160</f>
        <v>0</v>
      </c>
      <c r="Q160" s="222">
        <v>1</v>
      </c>
      <c r="R160" s="222">
        <f>Q160*H160</f>
        <v>11.699999999999999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192</v>
      </c>
      <c r="AT160" s="224" t="s">
        <v>250</v>
      </c>
      <c r="AU160" s="224" t="s">
        <v>81</v>
      </c>
      <c r="AY160" s="18" t="s">
        <v>133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140</v>
      </c>
      <c r="BM160" s="224" t="s">
        <v>834</v>
      </c>
    </row>
    <row r="161" s="2" customFormat="1">
      <c r="A161" s="39"/>
      <c r="B161" s="40"/>
      <c r="C161" s="41"/>
      <c r="D161" s="226" t="s">
        <v>142</v>
      </c>
      <c r="E161" s="41"/>
      <c r="F161" s="227" t="s">
        <v>252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81</v>
      </c>
    </row>
    <row r="162" s="13" customFormat="1">
      <c r="A162" s="13"/>
      <c r="B162" s="232"/>
      <c r="C162" s="233"/>
      <c r="D162" s="226" t="s">
        <v>146</v>
      </c>
      <c r="E162" s="234" t="s">
        <v>19</v>
      </c>
      <c r="F162" s="235" t="s">
        <v>835</v>
      </c>
      <c r="G162" s="233"/>
      <c r="H162" s="236">
        <v>11.699999999999999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146</v>
      </c>
      <c r="AU162" s="242" t="s">
        <v>81</v>
      </c>
      <c r="AV162" s="13" t="s">
        <v>81</v>
      </c>
      <c r="AW162" s="13" t="s">
        <v>33</v>
      </c>
      <c r="AX162" s="13" t="s">
        <v>79</v>
      </c>
      <c r="AY162" s="242" t="s">
        <v>133</v>
      </c>
    </row>
    <row r="163" s="2" customFormat="1" ht="16.5" customHeight="1">
      <c r="A163" s="39"/>
      <c r="B163" s="40"/>
      <c r="C163" s="254" t="s">
        <v>249</v>
      </c>
      <c r="D163" s="254" t="s">
        <v>250</v>
      </c>
      <c r="E163" s="255" t="s">
        <v>257</v>
      </c>
      <c r="F163" s="256" t="s">
        <v>258</v>
      </c>
      <c r="G163" s="257" t="s">
        <v>230</v>
      </c>
      <c r="H163" s="258">
        <v>4.7249999999999996</v>
      </c>
      <c r="I163" s="259"/>
      <c r="J163" s="260">
        <f>ROUND(I163*H163,2)</f>
        <v>0</v>
      </c>
      <c r="K163" s="256" t="s">
        <v>139</v>
      </c>
      <c r="L163" s="261"/>
      <c r="M163" s="262" t="s">
        <v>19</v>
      </c>
      <c r="N163" s="263" t="s">
        <v>43</v>
      </c>
      <c r="O163" s="85"/>
      <c r="P163" s="222">
        <f>O163*H163</f>
        <v>0</v>
      </c>
      <c r="Q163" s="222">
        <v>1</v>
      </c>
      <c r="R163" s="222">
        <f>Q163*H163</f>
        <v>4.7249999999999996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192</v>
      </c>
      <c r="AT163" s="224" t="s">
        <v>250</v>
      </c>
      <c r="AU163" s="224" t="s">
        <v>81</v>
      </c>
      <c r="AY163" s="18" t="s">
        <v>133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140</v>
      </c>
      <c r="BM163" s="224" t="s">
        <v>836</v>
      </c>
    </row>
    <row r="164" s="2" customFormat="1">
      <c r="A164" s="39"/>
      <c r="B164" s="40"/>
      <c r="C164" s="41"/>
      <c r="D164" s="226" t="s">
        <v>142</v>
      </c>
      <c r="E164" s="41"/>
      <c r="F164" s="227" t="s">
        <v>258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142</v>
      </c>
      <c r="AU164" s="18" t="s">
        <v>81</v>
      </c>
    </row>
    <row r="165" s="13" customFormat="1">
      <c r="A165" s="13"/>
      <c r="B165" s="232"/>
      <c r="C165" s="233"/>
      <c r="D165" s="226" t="s">
        <v>146</v>
      </c>
      <c r="E165" s="234" t="s">
        <v>19</v>
      </c>
      <c r="F165" s="235" t="s">
        <v>837</v>
      </c>
      <c r="G165" s="233"/>
      <c r="H165" s="236">
        <v>4.7249999999999996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146</v>
      </c>
      <c r="AU165" s="242" t="s">
        <v>81</v>
      </c>
      <c r="AV165" s="13" t="s">
        <v>81</v>
      </c>
      <c r="AW165" s="13" t="s">
        <v>33</v>
      </c>
      <c r="AX165" s="13" t="s">
        <v>79</v>
      </c>
      <c r="AY165" s="242" t="s">
        <v>133</v>
      </c>
    </row>
    <row r="166" s="2" customFormat="1" ht="16.5" customHeight="1">
      <c r="A166" s="39"/>
      <c r="B166" s="40"/>
      <c r="C166" s="213" t="s">
        <v>256</v>
      </c>
      <c r="D166" s="213" t="s">
        <v>135</v>
      </c>
      <c r="E166" s="214" t="s">
        <v>262</v>
      </c>
      <c r="F166" s="215" t="s">
        <v>263</v>
      </c>
      <c r="G166" s="216" t="s">
        <v>138</v>
      </c>
      <c r="H166" s="217">
        <v>13.5</v>
      </c>
      <c r="I166" s="218"/>
      <c r="J166" s="219">
        <f>ROUND(I166*H166,2)</f>
        <v>0</v>
      </c>
      <c r="K166" s="215" t="s">
        <v>139</v>
      </c>
      <c r="L166" s="45"/>
      <c r="M166" s="220" t="s">
        <v>19</v>
      </c>
      <c r="N166" s="221" t="s">
        <v>43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140</v>
      </c>
      <c r="AT166" s="224" t="s">
        <v>135</v>
      </c>
      <c r="AU166" s="224" t="s">
        <v>81</v>
      </c>
      <c r="AY166" s="18" t="s">
        <v>133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79</v>
      </c>
      <c r="BK166" s="225">
        <f>ROUND(I166*H166,2)</f>
        <v>0</v>
      </c>
      <c r="BL166" s="18" t="s">
        <v>140</v>
      </c>
      <c r="BM166" s="224" t="s">
        <v>838</v>
      </c>
    </row>
    <row r="167" s="2" customFormat="1">
      <c r="A167" s="39"/>
      <c r="B167" s="40"/>
      <c r="C167" s="41"/>
      <c r="D167" s="226" t="s">
        <v>142</v>
      </c>
      <c r="E167" s="41"/>
      <c r="F167" s="227" t="s">
        <v>265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142</v>
      </c>
      <c r="AU167" s="18" t="s">
        <v>81</v>
      </c>
    </row>
    <row r="168" s="2" customFormat="1">
      <c r="A168" s="39"/>
      <c r="B168" s="40"/>
      <c r="C168" s="41"/>
      <c r="D168" s="226" t="s">
        <v>144</v>
      </c>
      <c r="E168" s="41"/>
      <c r="F168" s="231" t="s">
        <v>266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144</v>
      </c>
      <c r="AU168" s="18" t="s">
        <v>81</v>
      </c>
    </row>
    <row r="169" s="13" customFormat="1">
      <c r="A169" s="13"/>
      <c r="B169" s="232"/>
      <c r="C169" s="233"/>
      <c r="D169" s="226" t="s">
        <v>146</v>
      </c>
      <c r="E169" s="234" t="s">
        <v>19</v>
      </c>
      <c r="F169" s="235" t="s">
        <v>839</v>
      </c>
      <c r="G169" s="233"/>
      <c r="H169" s="236">
        <v>13.5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146</v>
      </c>
      <c r="AU169" s="242" t="s">
        <v>81</v>
      </c>
      <c r="AV169" s="13" t="s">
        <v>81</v>
      </c>
      <c r="AW169" s="13" t="s">
        <v>33</v>
      </c>
      <c r="AX169" s="13" t="s">
        <v>79</v>
      </c>
      <c r="AY169" s="242" t="s">
        <v>133</v>
      </c>
    </row>
    <row r="170" s="2" customFormat="1" ht="16.5" customHeight="1">
      <c r="A170" s="39"/>
      <c r="B170" s="40"/>
      <c r="C170" s="254" t="s">
        <v>261</v>
      </c>
      <c r="D170" s="254" t="s">
        <v>250</v>
      </c>
      <c r="E170" s="255" t="s">
        <v>269</v>
      </c>
      <c r="F170" s="256" t="s">
        <v>270</v>
      </c>
      <c r="G170" s="257" t="s">
        <v>230</v>
      </c>
      <c r="H170" s="258">
        <v>1.3500000000000001</v>
      </c>
      <c r="I170" s="259"/>
      <c r="J170" s="260">
        <f>ROUND(I170*H170,2)</f>
        <v>0</v>
      </c>
      <c r="K170" s="256" t="s">
        <v>139</v>
      </c>
      <c r="L170" s="261"/>
      <c r="M170" s="262" t="s">
        <v>19</v>
      </c>
      <c r="N170" s="263" t="s">
        <v>43</v>
      </c>
      <c r="O170" s="85"/>
      <c r="P170" s="222">
        <f>O170*H170</f>
        <v>0</v>
      </c>
      <c r="Q170" s="222">
        <v>1</v>
      </c>
      <c r="R170" s="222">
        <f>Q170*H170</f>
        <v>1.3500000000000001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192</v>
      </c>
      <c r="AT170" s="224" t="s">
        <v>250</v>
      </c>
      <c r="AU170" s="224" t="s">
        <v>81</v>
      </c>
      <c r="AY170" s="18" t="s">
        <v>133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140</v>
      </c>
      <c r="BM170" s="224" t="s">
        <v>840</v>
      </c>
    </row>
    <row r="171" s="2" customFormat="1">
      <c r="A171" s="39"/>
      <c r="B171" s="40"/>
      <c r="C171" s="41"/>
      <c r="D171" s="226" t="s">
        <v>142</v>
      </c>
      <c r="E171" s="41"/>
      <c r="F171" s="227" t="s">
        <v>270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142</v>
      </c>
      <c r="AU171" s="18" t="s">
        <v>81</v>
      </c>
    </row>
    <row r="172" s="13" customFormat="1">
      <c r="A172" s="13"/>
      <c r="B172" s="232"/>
      <c r="C172" s="233"/>
      <c r="D172" s="226" t="s">
        <v>146</v>
      </c>
      <c r="E172" s="234" t="s">
        <v>19</v>
      </c>
      <c r="F172" s="235" t="s">
        <v>841</v>
      </c>
      <c r="G172" s="233"/>
      <c r="H172" s="236">
        <v>1.3500000000000001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146</v>
      </c>
      <c r="AU172" s="242" t="s">
        <v>81</v>
      </c>
      <c r="AV172" s="13" t="s">
        <v>81</v>
      </c>
      <c r="AW172" s="13" t="s">
        <v>33</v>
      </c>
      <c r="AX172" s="13" t="s">
        <v>79</v>
      </c>
      <c r="AY172" s="242" t="s">
        <v>133</v>
      </c>
    </row>
    <row r="173" s="2" customFormat="1" ht="16.5" customHeight="1">
      <c r="A173" s="39"/>
      <c r="B173" s="40"/>
      <c r="C173" s="213" t="s">
        <v>268</v>
      </c>
      <c r="D173" s="213" t="s">
        <v>135</v>
      </c>
      <c r="E173" s="214" t="s">
        <v>274</v>
      </c>
      <c r="F173" s="215" t="s">
        <v>275</v>
      </c>
      <c r="G173" s="216" t="s">
        <v>138</v>
      </c>
      <c r="H173" s="217">
        <v>13.5</v>
      </c>
      <c r="I173" s="218"/>
      <c r="J173" s="219">
        <f>ROUND(I173*H173,2)</f>
        <v>0</v>
      </c>
      <c r="K173" s="215" t="s">
        <v>139</v>
      </c>
      <c r="L173" s="45"/>
      <c r="M173" s="220" t="s">
        <v>19</v>
      </c>
      <c r="N173" s="221" t="s">
        <v>43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140</v>
      </c>
      <c r="AT173" s="224" t="s">
        <v>135</v>
      </c>
      <c r="AU173" s="224" t="s">
        <v>81</v>
      </c>
      <c r="AY173" s="18" t="s">
        <v>133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140</v>
      </c>
      <c r="BM173" s="224" t="s">
        <v>842</v>
      </c>
    </row>
    <row r="174" s="2" customFormat="1">
      <c r="A174" s="39"/>
      <c r="B174" s="40"/>
      <c r="C174" s="41"/>
      <c r="D174" s="226" t="s">
        <v>142</v>
      </c>
      <c r="E174" s="41"/>
      <c r="F174" s="227" t="s">
        <v>277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142</v>
      </c>
      <c r="AU174" s="18" t="s">
        <v>81</v>
      </c>
    </row>
    <row r="175" s="2" customFormat="1">
      <c r="A175" s="39"/>
      <c r="B175" s="40"/>
      <c r="C175" s="41"/>
      <c r="D175" s="226" t="s">
        <v>144</v>
      </c>
      <c r="E175" s="41"/>
      <c r="F175" s="231" t="s">
        <v>278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144</v>
      </c>
      <c r="AU175" s="18" t="s">
        <v>81</v>
      </c>
    </row>
    <row r="176" s="13" customFormat="1">
      <c r="A176" s="13"/>
      <c r="B176" s="232"/>
      <c r="C176" s="233"/>
      <c r="D176" s="226" t="s">
        <v>146</v>
      </c>
      <c r="E176" s="234" t="s">
        <v>19</v>
      </c>
      <c r="F176" s="235" t="s">
        <v>843</v>
      </c>
      <c r="G176" s="233"/>
      <c r="H176" s="236">
        <v>13.5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146</v>
      </c>
      <c r="AU176" s="242" t="s">
        <v>81</v>
      </c>
      <c r="AV176" s="13" t="s">
        <v>81</v>
      </c>
      <c r="AW176" s="13" t="s">
        <v>33</v>
      </c>
      <c r="AX176" s="13" t="s">
        <v>79</v>
      </c>
      <c r="AY176" s="242" t="s">
        <v>133</v>
      </c>
    </row>
    <row r="177" s="2" customFormat="1" ht="16.5" customHeight="1">
      <c r="A177" s="39"/>
      <c r="B177" s="40"/>
      <c r="C177" s="254" t="s">
        <v>273</v>
      </c>
      <c r="D177" s="254" t="s">
        <v>250</v>
      </c>
      <c r="E177" s="255" t="s">
        <v>280</v>
      </c>
      <c r="F177" s="256" t="s">
        <v>281</v>
      </c>
      <c r="G177" s="257" t="s">
        <v>282</v>
      </c>
      <c r="H177" s="258">
        <v>0.54000000000000004</v>
      </c>
      <c r="I177" s="259"/>
      <c r="J177" s="260">
        <f>ROUND(I177*H177,2)</f>
        <v>0</v>
      </c>
      <c r="K177" s="256" t="s">
        <v>139</v>
      </c>
      <c r="L177" s="261"/>
      <c r="M177" s="262" t="s">
        <v>19</v>
      </c>
      <c r="N177" s="263" t="s">
        <v>43</v>
      </c>
      <c r="O177" s="85"/>
      <c r="P177" s="222">
        <f>O177*H177</f>
        <v>0</v>
      </c>
      <c r="Q177" s="222">
        <v>0.001</v>
      </c>
      <c r="R177" s="222">
        <f>Q177*H177</f>
        <v>0.00054000000000000001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192</v>
      </c>
      <c r="AT177" s="224" t="s">
        <v>250</v>
      </c>
      <c r="AU177" s="224" t="s">
        <v>81</v>
      </c>
      <c r="AY177" s="18" t="s">
        <v>133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140</v>
      </c>
      <c r="BM177" s="224" t="s">
        <v>844</v>
      </c>
    </row>
    <row r="178" s="2" customFormat="1">
      <c r="A178" s="39"/>
      <c r="B178" s="40"/>
      <c r="C178" s="41"/>
      <c r="D178" s="226" t="s">
        <v>142</v>
      </c>
      <c r="E178" s="41"/>
      <c r="F178" s="227" t="s">
        <v>281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142</v>
      </c>
      <c r="AU178" s="18" t="s">
        <v>81</v>
      </c>
    </row>
    <row r="179" s="13" customFormat="1">
      <c r="A179" s="13"/>
      <c r="B179" s="232"/>
      <c r="C179" s="233"/>
      <c r="D179" s="226" t="s">
        <v>146</v>
      </c>
      <c r="E179" s="234" t="s">
        <v>19</v>
      </c>
      <c r="F179" s="235" t="s">
        <v>845</v>
      </c>
      <c r="G179" s="233"/>
      <c r="H179" s="236">
        <v>0.54000000000000004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146</v>
      </c>
      <c r="AU179" s="242" t="s">
        <v>81</v>
      </c>
      <c r="AV179" s="13" t="s">
        <v>81</v>
      </c>
      <c r="AW179" s="13" t="s">
        <v>33</v>
      </c>
      <c r="AX179" s="13" t="s">
        <v>79</v>
      </c>
      <c r="AY179" s="242" t="s">
        <v>133</v>
      </c>
    </row>
    <row r="180" s="2" customFormat="1" ht="16.5" customHeight="1">
      <c r="A180" s="39"/>
      <c r="B180" s="40"/>
      <c r="C180" s="213" t="s">
        <v>7</v>
      </c>
      <c r="D180" s="213" t="s">
        <v>135</v>
      </c>
      <c r="E180" s="214" t="s">
        <v>286</v>
      </c>
      <c r="F180" s="215" t="s">
        <v>287</v>
      </c>
      <c r="G180" s="216" t="s">
        <v>138</v>
      </c>
      <c r="H180" s="217">
        <v>86.400000000000006</v>
      </c>
      <c r="I180" s="218"/>
      <c r="J180" s="219">
        <f>ROUND(I180*H180,2)</f>
        <v>0</v>
      </c>
      <c r="K180" s="215" t="s">
        <v>139</v>
      </c>
      <c r="L180" s="45"/>
      <c r="M180" s="220" t="s">
        <v>19</v>
      </c>
      <c r="N180" s="221" t="s">
        <v>43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140</v>
      </c>
      <c r="AT180" s="224" t="s">
        <v>135</v>
      </c>
      <c r="AU180" s="224" t="s">
        <v>81</v>
      </c>
      <c r="AY180" s="18" t="s">
        <v>133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79</v>
      </c>
      <c r="BK180" s="225">
        <f>ROUND(I180*H180,2)</f>
        <v>0</v>
      </c>
      <c r="BL180" s="18" t="s">
        <v>140</v>
      </c>
      <c r="BM180" s="224" t="s">
        <v>846</v>
      </c>
    </row>
    <row r="181" s="2" customFormat="1">
      <c r="A181" s="39"/>
      <c r="B181" s="40"/>
      <c r="C181" s="41"/>
      <c r="D181" s="226" t="s">
        <v>142</v>
      </c>
      <c r="E181" s="41"/>
      <c r="F181" s="227" t="s">
        <v>289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142</v>
      </c>
      <c r="AU181" s="18" t="s">
        <v>81</v>
      </c>
    </row>
    <row r="182" s="2" customFormat="1">
      <c r="A182" s="39"/>
      <c r="B182" s="40"/>
      <c r="C182" s="41"/>
      <c r="D182" s="226" t="s">
        <v>144</v>
      </c>
      <c r="E182" s="41"/>
      <c r="F182" s="231" t="s">
        <v>290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81</v>
      </c>
    </row>
    <row r="183" s="13" customFormat="1">
      <c r="A183" s="13"/>
      <c r="B183" s="232"/>
      <c r="C183" s="233"/>
      <c r="D183" s="226" t="s">
        <v>146</v>
      </c>
      <c r="E183" s="234" t="s">
        <v>19</v>
      </c>
      <c r="F183" s="235" t="s">
        <v>847</v>
      </c>
      <c r="G183" s="233"/>
      <c r="H183" s="236">
        <v>86.400000000000006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146</v>
      </c>
      <c r="AU183" s="242" t="s">
        <v>81</v>
      </c>
      <c r="AV183" s="13" t="s">
        <v>81</v>
      </c>
      <c r="AW183" s="13" t="s">
        <v>33</v>
      </c>
      <c r="AX183" s="13" t="s">
        <v>79</v>
      </c>
      <c r="AY183" s="242" t="s">
        <v>133</v>
      </c>
    </row>
    <row r="184" s="12" customFormat="1" ht="22.8" customHeight="1">
      <c r="A184" s="12"/>
      <c r="B184" s="197"/>
      <c r="C184" s="198"/>
      <c r="D184" s="199" t="s">
        <v>71</v>
      </c>
      <c r="E184" s="211" t="s">
        <v>169</v>
      </c>
      <c r="F184" s="211" t="s">
        <v>292</v>
      </c>
      <c r="G184" s="198"/>
      <c r="H184" s="198"/>
      <c r="I184" s="201"/>
      <c r="J184" s="212">
        <f>BK184</f>
        <v>0</v>
      </c>
      <c r="K184" s="198"/>
      <c r="L184" s="203"/>
      <c r="M184" s="204"/>
      <c r="N184" s="205"/>
      <c r="O184" s="205"/>
      <c r="P184" s="206">
        <f>SUM(P185:P222)</f>
        <v>0</v>
      </c>
      <c r="Q184" s="205"/>
      <c r="R184" s="206">
        <f>SUM(R185:R222)</f>
        <v>13.517262000000002</v>
      </c>
      <c r="S184" s="205"/>
      <c r="T184" s="207">
        <f>SUM(T185:T222)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8" t="s">
        <v>79</v>
      </c>
      <c r="AT184" s="209" t="s">
        <v>71</v>
      </c>
      <c r="AU184" s="209" t="s">
        <v>79</v>
      </c>
      <c r="AY184" s="208" t="s">
        <v>133</v>
      </c>
      <c r="BK184" s="210">
        <f>SUM(BK185:BK222)</f>
        <v>0</v>
      </c>
    </row>
    <row r="185" s="2" customFormat="1" ht="16.5" customHeight="1">
      <c r="A185" s="39"/>
      <c r="B185" s="40"/>
      <c r="C185" s="213" t="s">
        <v>285</v>
      </c>
      <c r="D185" s="213" t="s">
        <v>135</v>
      </c>
      <c r="E185" s="214" t="s">
        <v>294</v>
      </c>
      <c r="F185" s="215" t="s">
        <v>295</v>
      </c>
      <c r="G185" s="216" t="s">
        <v>138</v>
      </c>
      <c r="H185" s="217">
        <v>60.899999999999999</v>
      </c>
      <c r="I185" s="218"/>
      <c r="J185" s="219">
        <f>ROUND(I185*H185,2)</f>
        <v>0</v>
      </c>
      <c r="K185" s="215" t="s">
        <v>139</v>
      </c>
      <c r="L185" s="45"/>
      <c r="M185" s="220" t="s">
        <v>19</v>
      </c>
      <c r="N185" s="221" t="s">
        <v>43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140</v>
      </c>
      <c r="AT185" s="224" t="s">
        <v>135</v>
      </c>
      <c r="AU185" s="224" t="s">
        <v>81</v>
      </c>
      <c r="AY185" s="18" t="s">
        <v>133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79</v>
      </c>
      <c r="BK185" s="225">
        <f>ROUND(I185*H185,2)</f>
        <v>0</v>
      </c>
      <c r="BL185" s="18" t="s">
        <v>140</v>
      </c>
      <c r="BM185" s="224" t="s">
        <v>848</v>
      </c>
    </row>
    <row r="186" s="2" customFormat="1">
      <c r="A186" s="39"/>
      <c r="B186" s="40"/>
      <c r="C186" s="41"/>
      <c r="D186" s="226" t="s">
        <v>142</v>
      </c>
      <c r="E186" s="41"/>
      <c r="F186" s="227" t="s">
        <v>297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142</v>
      </c>
      <c r="AU186" s="18" t="s">
        <v>81</v>
      </c>
    </row>
    <row r="187" s="13" customFormat="1">
      <c r="A187" s="13"/>
      <c r="B187" s="232"/>
      <c r="C187" s="233"/>
      <c r="D187" s="226" t="s">
        <v>146</v>
      </c>
      <c r="E187" s="234" t="s">
        <v>19</v>
      </c>
      <c r="F187" s="235" t="s">
        <v>849</v>
      </c>
      <c r="G187" s="233"/>
      <c r="H187" s="236">
        <v>60.899999999999999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146</v>
      </c>
      <c r="AU187" s="242" t="s">
        <v>81</v>
      </c>
      <c r="AV187" s="13" t="s">
        <v>81</v>
      </c>
      <c r="AW187" s="13" t="s">
        <v>33</v>
      </c>
      <c r="AX187" s="13" t="s">
        <v>79</v>
      </c>
      <c r="AY187" s="242" t="s">
        <v>133</v>
      </c>
    </row>
    <row r="188" s="2" customFormat="1" ht="16.5" customHeight="1">
      <c r="A188" s="39"/>
      <c r="B188" s="40"/>
      <c r="C188" s="213" t="s">
        <v>293</v>
      </c>
      <c r="D188" s="213" t="s">
        <v>135</v>
      </c>
      <c r="E188" s="214" t="s">
        <v>306</v>
      </c>
      <c r="F188" s="215" t="s">
        <v>307</v>
      </c>
      <c r="G188" s="216" t="s">
        <v>138</v>
      </c>
      <c r="H188" s="217">
        <v>25.5</v>
      </c>
      <c r="I188" s="218"/>
      <c r="J188" s="219">
        <f>ROUND(I188*H188,2)</f>
        <v>0</v>
      </c>
      <c r="K188" s="215" t="s">
        <v>139</v>
      </c>
      <c r="L188" s="45"/>
      <c r="M188" s="220" t="s">
        <v>19</v>
      </c>
      <c r="N188" s="221" t="s">
        <v>43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140</v>
      </c>
      <c r="AT188" s="224" t="s">
        <v>135</v>
      </c>
      <c r="AU188" s="224" t="s">
        <v>81</v>
      </c>
      <c r="AY188" s="18" t="s">
        <v>133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79</v>
      </c>
      <c r="BK188" s="225">
        <f>ROUND(I188*H188,2)</f>
        <v>0</v>
      </c>
      <c r="BL188" s="18" t="s">
        <v>140</v>
      </c>
      <c r="BM188" s="224" t="s">
        <v>850</v>
      </c>
    </row>
    <row r="189" s="2" customFormat="1">
      <c r="A189" s="39"/>
      <c r="B189" s="40"/>
      <c r="C189" s="41"/>
      <c r="D189" s="226" t="s">
        <v>142</v>
      </c>
      <c r="E189" s="41"/>
      <c r="F189" s="227" t="s">
        <v>309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142</v>
      </c>
      <c r="AU189" s="18" t="s">
        <v>81</v>
      </c>
    </row>
    <row r="190" s="2" customFormat="1">
      <c r="A190" s="39"/>
      <c r="B190" s="40"/>
      <c r="C190" s="41"/>
      <c r="D190" s="226" t="s">
        <v>144</v>
      </c>
      <c r="E190" s="41"/>
      <c r="F190" s="231" t="s">
        <v>310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144</v>
      </c>
      <c r="AU190" s="18" t="s">
        <v>81</v>
      </c>
    </row>
    <row r="191" s="13" customFormat="1">
      <c r="A191" s="13"/>
      <c r="B191" s="232"/>
      <c r="C191" s="233"/>
      <c r="D191" s="226" t="s">
        <v>146</v>
      </c>
      <c r="E191" s="234" t="s">
        <v>19</v>
      </c>
      <c r="F191" s="235" t="s">
        <v>851</v>
      </c>
      <c r="G191" s="233"/>
      <c r="H191" s="236">
        <v>25.5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146</v>
      </c>
      <c r="AU191" s="242" t="s">
        <v>81</v>
      </c>
      <c r="AV191" s="13" t="s">
        <v>81</v>
      </c>
      <c r="AW191" s="13" t="s">
        <v>33</v>
      </c>
      <c r="AX191" s="13" t="s">
        <v>79</v>
      </c>
      <c r="AY191" s="242" t="s">
        <v>133</v>
      </c>
    </row>
    <row r="192" s="2" customFormat="1" ht="16.5" customHeight="1">
      <c r="A192" s="39"/>
      <c r="B192" s="40"/>
      <c r="C192" s="213" t="s">
        <v>299</v>
      </c>
      <c r="D192" s="213" t="s">
        <v>135</v>
      </c>
      <c r="E192" s="214" t="s">
        <v>313</v>
      </c>
      <c r="F192" s="215" t="s">
        <v>314</v>
      </c>
      <c r="G192" s="216" t="s">
        <v>138</v>
      </c>
      <c r="H192" s="217">
        <v>25.5</v>
      </c>
      <c r="I192" s="218"/>
      <c r="J192" s="219">
        <f>ROUND(I192*H192,2)</f>
        <v>0</v>
      </c>
      <c r="K192" s="215" t="s">
        <v>139</v>
      </c>
      <c r="L192" s="45"/>
      <c r="M192" s="220" t="s">
        <v>19</v>
      </c>
      <c r="N192" s="221" t="s">
        <v>43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140</v>
      </c>
      <c r="AT192" s="224" t="s">
        <v>135</v>
      </c>
      <c r="AU192" s="224" t="s">
        <v>81</v>
      </c>
      <c r="AY192" s="18" t="s">
        <v>133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79</v>
      </c>
      <c r="BK192" s="225">
        <f>ROUND(I192*H192,2)</f>
        <v>0</v>
      </c>
      <c r="BL192" s="18" t="s">
        <v>140</v>
      </c>
      <c r="BM192" s="224" t="s">
        <v>852</v>
      </c>
    </row>
    <row r="193" s="2" customFormat="1">
      <c r="A193" s="39"/>
      <c r="B193" s="40"/>
      <c r="C193" s="41"/>
      <c r="D193" s="226" t="s">
        <v>142</v>
      </c>
      <c r="E193" s="41"/>
      <c r="F193" s="227" t="s">
        <v>316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142</v>
      </c>
      <c r="AU193" s="18" t="s">
        <v>81</v>
      </c>
    </row>
    <row r="194" s="2" customFormat="1">
      <c r="A194" s="39"/>
      <c r="B194" s="40"/>
      <c r="C194" s="41"/>
      <c r="D194" s="226" t="s">
        <v>144</v>
      </c>
      <c r="E194" s="41"/>
      <c r="F194" s="231" t="s">
        <v>317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144</v>
      </c>
      <c r="AU194" s="18" t="s">
        <v>81</v>
      </c>
    </row>
    <row r="195" s="13" customFormat="1">
      <c r="A195" s="13"/>
      <c r="B195" s="232"/>
      <c r="C195" s="233"/>
      <c r="D195" s="226" t="s">
        <v>146</v>
      </c>
      <c r="E195" s="234" t="s">
        <v>19</v>
      </c>
      <c r="F195" s="235" t="s">
        <v>853</v>
      </c>
      <c r="G195" s="233"/>
      <c r="H195" s="236">
        <v>25.5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146</v>
      </c>
      <c r="AU195" s="242" t="s">
        <v>81</v>
      </c>
      <c r="AV195" s="13" t="s">
        <v>81</v>
      </c>
      <c r="AW195" s="13" t="s">
        <v>33</v>
      </c>
      <c r="AX195" s="13" t="s">
        <v>79</v>
      </c>
      <c r="AY195" s="242" t="s">
        <v>133</v>
      </c>
    </row>
    <row r="196" s="2" customFormat="1" ht="16.5" customHeight="1">
      <c r="A196" s="39"/>
      <c r="B196" s="40"/>
      <c r="C196" s="213" t="s">
        <v>305</v>
      </c>
      <c r="D196" s="213" t="s">
        <v>135</v>
      </c>
      <c r="E196" s="214" t="s">
        <v>320</v>
      </c>
      <c r="F196" s="215" t="s">
        <v>321</v>
      </c>
      <c r="G196" s="216" t="s">
        <v>138</v>
      </c>
      <c r="H196" s="217">
        <v>25.5</v>
      </c>
      <c r="I196" s="218"/>
      <c r="J196" s="219">
        <f>ROUND(I196*H196,2)</f>
        <v>0</v>
      </c>
      <c r="K196" s="215" t="s">
        <v>139</v>
      </c>
      <c r="L196" s="45"/>
      <c r="M196" s="220" t="s">
        <v>19</v>
      </c>
      <c r="N196" s="221" t="s">
        <v>43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140</v>
      </c>
      <c r="AT196" s="224" t="s">
        <v>135</v>
      </c>
      <c r="AU196" s="224" t="s">
        <v>81</v>
      </c>
      <c r="AY196" s="18" t="s">
        <v>133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79</v>
      </c>
      <c r="BK196" s="225">
        <f>ROUND(I196*H196,2)</f>
        <v>0</v>
      </c>
      <c r="BL196" s="18" t="s">
        <v>140</v>
      </c>
      <c r="BM196" s="224" t="s">
        <v>854</v>
      </c>
    </row>
    <row r="197" s="2" customFormat="1">
      <c r="A197" s="39"/>
      <c r="B197" s="40"/>
      <c r="C197" s="41"/>
      <c r="D197" s="226" t="s">
        <v>142</v>
      </c>
      <c r="E197" s="41"/>
      <c r="F197" s="227" t="s">
        <v>323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142</v>
      </c>
      <c r="AU197" s="18" t="s">
        <v>81</v>
      </c>
    </row>
    <row r="198" s="13" customFormat="1">
      <c r="A198" s="13"/>
      <c r="B198" s="232"/>
      <c r="C198" s="233"/>
      <c r="D198" s="226" t="s">
        <v>146</v>
      </c>
      <c r="E198" s="234" t="s">
        <v>19</v>
      </c>
      <c r="F198" s="235" t="s">
        <v>851</v>
      </c>
      <c r="G198" s="233"/>
      <c r="H198" s="236">
        <v>25.5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146</v>
      </c>
      <c r="AU198" s="242" t="s">
        <v>81</v>
      </c>
      <c r="AV198" s="13" t="s">
        <v>81</v>
      </c>
      <c r="AW198" s="13" t="s">
        <v>33</v>
      </c>
      <c r="AX198" s="13" t="s">
        <v>79</v>
      </c>
      <c r="AY198" s="242" t="s">
        <v>133</v>
      </c>
    </row>
    <row r="199" s="2" customFormat="1" ht="16.5" customHeight="1">
      <c r="A199" s="39"/>
      <c r="B199" s="40"/>
      <c r="C199" s="213" t="s">
        <v>312</v>
      </c>
      <c r="D199" s="213" t="s">
        <v>135</v>
      </c>
      <c r="E199" s="214" t="s">
        <v>326</v>
      </c>
      <c r="F199" s="215" t="s">
        <v>327</v>
      </c>
      <c r="G199" s="216" t="s">
        <v>138</v>
      </c>
      <c r="H199" s="217">
        <v>25.5</v>
      </c>
      <c r="I199" s="218"/>
      <c r="J199" s="219">
        <f>ROUND(I199*H199,2)</f>
        <v>0</v>
      </c>
      <c r="K199" s="215" t="s">
        <v>19</v>
      </c>
      <c r="L199" s="45"/>
      <c r="M199" s="220" t="s">
        <v>19</v>
      </c>
      <c r="N199" s="221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140</v>
      </c>
      <c r="AT199" s="224" t="s">
        <v>135</v>
      </c>
      <c r="AU199" s="224" t="s">
        <v>81</v>
      </c>
      <c r="AY199" s="18" t="s">
        <v>133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79</v>
      </c>
      <c r="BK199" s="225">
        <f>ROUND(I199*H199,2)</f>
        <v>0</v>
      </c>
      <c r="BL199" s="18" t="s">
        <v>140</v>
      </c>
      <c r="BM199" s="224" t="s">
        <v>855</v>
      </c>
    </row>
    <row r="200" s="2" customFormat="1">
      <c r="A200" s="39"/>
      <c r="B200" s="40"/>
      <c r="C200" s="41"/>
      <c r="D200" s="226" t="s">
        <v>142</v>
      </c>
      <c r="E200" s="41"/>
      <c r="F200" s="227" t="s">
        <v>329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142</v>
      </c>
      <c r="AU200" s="18" t="s">
        <v>81</v>
      </c>
    </row>
    <row r="201" s="2" customFormat="1">
      <c r="A201" s="39"/>
      <c r="B201" s="40"/>
      <c r="C201" s="41"/>
      <c r="D201" s="226" t="s">
        <v>144</v>
      </c>
      <c r="E201" s="41"/>
      <c r="F201" s="231" t="s">
        <v>330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144</v>
      </c>
      <c r="AU201" s="18" t="s">
        <v>81</v>
      </c>
    </row>
    <row r="202" s="13" customFormat="1">
      <c r="A202" s="13"/>
      <c r="B202" s="232"/>
      <c r="C202" s="233"/>
      <c r="D202" s="226" t="s">
        <v>146</v>
      </c>
      <c r="E202" s="234" t="s">
        <v>19</v>
      </c>
      <c r="F202" s="235" t="s">
        <v>851</v>
      </c>
      <c r="G202" s="233"/>
      <c r="H202" s="236">
        <v>25.5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146</v>
      </c>
      <c r="AU202" s="242" t="s">
        <v>81</v>
      </c>
      <c r="AV202" s="13" t="s">
        <v>81</v>
      </c>
      <c r="AW202" s="13" t="s">
        <v>33</v>
      </c>
      <c r="AX202" s="13" t="s">
        <v>79</v>
      </c>
      <c r="AY202" s="242" t="s">
        <v>133</v>
      </c>
    </row>
    <row r="203" s="2" customFormat="1" ht="16.5" customHeight="1">
      <c r="A203" s="39"/>
      <c r="B203" s="40"/>
      <c r="C203" s="213" t="s">
        <v>319</v>
      </c>
      <c r="D203" s="213" t="s">
        <v>135</v>
      </c>
      <c r="E203" s="214" t="s">
        <v>332</v>
      </c>
      <c r="F203" s="215" t="s">
        <v>333</v>
      </c>
      <c r="G203" s="216" t="s">
        <v>138</v>
      </c>
      <c r="H203" s="217">
        <v>25.5</v>
      </c>
      <c r="I203" s="218"/>
      <c r="J203" s="219">
        <f>ROUND(I203*H203,2)</f>
        <v>0</v>
      </c>
      <c r="K203" s="215" t="s">
        <v>19</v>
      </c>
      <c r="L203" s="45"/>
      <c r="M203" s="220" t="s">
        <v>19</v>
      </c>
      <c r="N203" s="221" t="s">
        <v>43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140</v>
      </c>
      <c r="AT203" s="224" t="s">
        <v>135</v>
      </c>
      <c r="AU203" s="224" t="s">
        <v>81</v>
      </c>
      <c r="AY203" s="18" t="s">
        <v>133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79</v>
      </c>
      <c r="BK203" s="225">
        <f>ROUND(I203*H203,2)</f>
        <v>0</v>
      </c>
      <c r="BL203" s="18" t="s">
        <v>140</v>
      </c>
      <c r="BM203" s="224" t="s">
        <v>856</v>
      </c>
    </row>
    <row r="204" s="2" customFormat="1">
      <c r="A204" s="39"/>
      <c r="B204" s="40"/>
      <c r="C204" s="41"/>
      <c r="D204" s="226" t="s">
        <v>142</v>
      </c>
      <c r="E204" s="41"/>
      <c r="F204" s="227" t="s">
        <v>335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142</v>
      </c>
      <c r="AU204" s="18" t="s">
        <v>81</v>
      </c>
    </row>
    <row r="205" s="2" customFormat="1">
      <c r="A205" s="39"/>
      <c r="B205" s="40"/>
      <c r="C205" s="41"/>
      <c r="D205" s="226" t="s">
        <v>144</v>
      </c>
      <c r="E205" s="41"/>
      <c r="F205" s="231" t="s">
        <v>336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144</v>
      </c>
      <c r="AU205" s="18" t="s">
        <v>81</v>
      </c>
    </row>
    <row r="206" s="13" customFormat="1">
      <c r="A206" s="13"/>
      <c r="B206" s="232"/>
      <c r="C206" s="233"/>
      <c r="D206" s="226" t="s">
        <v>146</v>
      </c>
      <c r="E206" s="234" t="s">
        <v>19</v>
      </c>
      <c r="F206" s="235" t="s">
        <v>851</v>
      </c>
      <c r="G206" s="233"/>
      <c r="H206" s="236">
        <v>25.5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146</v>
      </c>
      <c r="AU206" s="242" t="s">
        <v>81</v>
      </c>
      <c r="AV206" s="13" t="s">
        <v>81</v>
      </c>
      <c r="AW206" s="13" t="s">
        <v>33</v>
      </c>
      <c r="AX206" s="13" t="s">
        <v>79</v>
      </c>
      <c r="AY206" s="242" t="s">
        <v>133</v>
      </c>
    </row>
    <row r="207" s="2" customFormat="1" ht="16.5" customHeight="1">
      <c r="A207" s="39"/>
      <c r="B207" s="40"/>
      <c r="C207" s="213" t="s">
        <v>325</v>
      </c>
      <c r="D207" s="213" t="s">
        <v>135</v>
      </c>
      <c r="E207" s="214" t="s">
        <v>728</v>
      </c>
      <c r="F207" s="215" t="s">
        <v>729</v>
      </c>
      <c r="G207" s="216" t="s">
        <v>138</v>
      </c>
      <c r="H207" s="217">
        <v>60.899999999999999</v>
      </c>
      <c r="I207" s="218"/>
      <c r="J207" s="219">
        <f>ROUND(I207*H207,2)</f>
        <v>0</v>
      </c>
      <c r="K207" s="215" t="s">
        <v>139</v>
      </c>
      <c r="L207" s="45"/>
      <c r="M207" s="220" t="s">
        <v>19</v>
      </c>
      <c r="N207" s="221" t="s">
        <v>43</v>
      </c>
      <c r="O207" s="85"/>
      <c r="P207" s="222">
        <f>O207*H207</f>
        <v>0</v>
      </c>
      <c r="Q207" s="222">
        <v>0.084250000000000005</v>
      </c>
      <c r="R207" s="222">
        <f>Q207*H207</f>
        <v>5.1308250000000006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140</v>
      </c>
      <c r="AT207" s="224" t="s">
        <v>135</v>
      </c>
      <c r="AU207" s="224" t="s">
        <v>81</v>
      </c>
      <c r="AY207" s="18" t="s">
        <v>133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79</v>
      </c>
      <c r="BK207" s="225">
        <f>ROUND(I207*H207,2)</f>
        <v>0</v>
      </c>
      <c r="BL207" s="18" t="s">
        <v>140</v>
      </c>
      <c r="BM207" s="224" t="s">
        <v>857</v>
      </c>
    </row>
    <row r="208" s="2" customFormat="1">
      <c r="A208" s="39"/>
      <c r="B208" s="40"/>
      <c r="C208" s="41"/>
      <c r="D208" s="226" t="s">
        <v>142</v>
      </c>
      <c r="E208" s="41"/>
      <c r="F208" s="227" t="s">
        <v>731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142</v>
      </c>
      <c r="AU208" s="18" t="s">
        <v>81</v>
      </c>
    </row>
    <row r="209" s="2" customFormat="1">
      <c r="A209" s="39"/>
      <c r="B209" s="40"/>
      <c r="C209" s="41"/>
      <c r="D209" s="226" t="s">
        <v>144</v>
      </c>
      <c r="E209" s="41"/>
      <c r="F209" s="231" t="s">
        <v>342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144</v>
      </c>
      <c r="AU209" s="18" t="s">
        <v>81</v>
      </c>
    </row>
    <row r="210" s="13" customFormat="1">
      <c r="A210" s="13"/>
      <c r="B210" s="232"/>
      <c r="C210" s="233"/>
      <c r="D210" s="226" t="s">
        <v>146</v>
      </c>
      <c r="E210" s="234" t="s">
        <v>19</v>
      </c>
      <c r="F210" s="235" t="s">
        <v>858</v>
      </c>
      <c r="G210" s="233"/>
      <c r="H210" s="236">
        <v>60.899999999999999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146</v>
      </c>
      <c r="AU210" s="242" t="s">
        <v>81</v>
      </c>
      <c r="AV210" s="13" t="s">
        <v>81</v>
      </c>
      <c r="AW210" s="13" t="s">
        <v>33</v>
      </c>
      <c r="AX210" s="13" t="s">
        <v>79</v>
      </c>
      <c r="AY210" s="242" t="s">
        <v>133</v>
      </c>
    </row>
    <row r="211" s="2" customFormat="1" ht="16.5" customHeight="1">
      <c r="A211" s="39"/>
      <c r="B211" s="40"/>
      <c r="C211" s="254" t="s">
        <v>331</v>
      </c>
      <c r="D211" s="254" t="s">
        <v>250</v>
      </c>
      <c r="E211" s="255" t="s">
        <v>345</v>
      </c>
      <c r="F211" s="256" t="s">
        <v>346</v>
      </c>
      <c r="G211" s="257" t="s">
        <v>138</v>
      </c>
      <c r="H211" s="258">
        <v>60.048999999999999</v>
      </c>
      <c r="I211" s="259"/>
      <c r="J211" s="260">
        <f>ROUND(I211*H211,2)</f>
        <v>0</v>
      </c>
      <c r="K211" s="256" t="s">
        <v>139</v>
      </c>
      <c r="L211" s="261"/>
      <c r="M211" s="262" t="s">
        <v>19</v>
      </c>
      <c r="N211" s="263" t="s">
        <v>43</v>
      </c>
      <c r="O211" s="85"/>
      <c r="P211" s="222">
        <f>O211*H211</f>
        <v>0</v>
      </c>
      <c r="Q211" s="222">
        <v>0.13100000000000001</v>
      </c>
      <c r="R211" s="222">
        <f>Q211*H211</f>
        <v>7.8664190000000005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192</v>
      </c>
      <c r="AT211" s="224" t="s">
        <v>250</v>
      </c>
      <c r="AU211" s="224" t="s">
        <v>81</v>
      </c>
      <c r="AY211" s="18" t="s">
        <v>133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79</v>
      </c>
      <c r="BK211" s="225">
        <f>ROUND(I211*H211,2)</f>
        <v>0</v>
      </c>
      <c r="BL211" s="18" t="s">
        <v>140</v>
      </c>
      <c r="BM211" s="224" t="s">
        <v>859</v>
      </c>
    </row>
    <row r="212" s="2" customFormat="1">
      <c r="A212" s="39"/>
      <c r="B212" s="40"/>
      <c r="C212" s="41"/>
      <c r="D212" s="226" t="s">
        <v>142</v>
      </c>
      <c r="E212" s="41"/>
      <c r="F212" s="227" t="s">
        <v>346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142</v>
      </c>
      <c r="AU212" s="18" t="s">
        <v>81</v>
      </c>
    </row>
    <row r="213" s="13" customFormat="1">
      <c r="A213" s="13"/>
      <c r="B213" s="232"/>
      <c r="C213" s="233"/>
      <c r="D213" s="226" t="s">
        <v>146</v>
      </c>
      <c r="E213" s="234" t="s">
        <v>19</v>
      </c>
      <c r="F213" s="235" t="s">
        <v>860</v>
      </c>
      <c r="G213" s="233"/>
      <c r="H213" s="236">
        <v>58.299999999999997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146</v>
      </c>
      <c r="AU213" s="242" t="s">
        <v>81</v>
      </c>
      <c r="AV213" s="13" t="s">
        <v>81</v>
      </c>
      <c r="AW213" s="13" t="s">
        <v>33</v>
      </c>
      <c r="AX213" s="13" t="s">
        <v>79</v>
      </c>
      <c r="AY213" s="242" t="s">
        <v>133</v>
      </c>
    </row>
    <row r="214" s="13" customFormat="1">
      <c r="A214" s="13"/>
      <c r="B214" s="232"/>
      <c r="C214" s="233"/>
      <c r="D214" s="226" t="s">
        <v>146</v>
      </c>
      <c r="E214" s="233"/>
      <c r="F214" s="235" t="s">
        <v>861</v>
      </c>
      <c r="G214" s="233"/>
      <c r="H214" s="236">
        <v>60.048999999999999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146</v>
      </c>
      <c r="AU214" s="242" t="s">
        <v>81</v>
      </c>
      <c r="AV214" s="13" t="s">
        <v>81</v>
      </c>
      <c r="AW214" s="13" t="s">
        <v>4</v>
      </c>
      <c r="AX214" s="13" t="s">
        <v>79</v>
      </c>
      <c r="AY214" s="242" t="s">
        <v>133</v>
      </c>
    </row>
    <row r="215" s="2" customFormat="1" ht="16.5" customHeight="1">
      <c r="A215" s="39"/>
      <c r="B215" s="40"/>
      <c r="C215" s="254" t="s">
        <v>337</v>
      </c>
      <c r="D215" s="254" t="s">
        <v>250</v>
      </c>
      <c r="E215" s="255" t="s">
        <v>350</v>
      </c>
      <c r="F215" s="256" t="s">
        <v>351</v>
      </c>
      <c r="G215" s="257" t="s">
        <v>138</v>
      </c>
      <c r="H215" s="258">
        <v>2.6779999999999999</v>
      </c>
      <c r="I215" s="259"/>
      <c r="J215" s="260">
        <f>ROUND(I215*H215,2)</f>
        <v>0</v>
      </c>
      <c r="K215" s="256" t="s">
        <v>139</v>
      </c>
      <c r="L215" s="261"/>
      <c r="M215" s="262" t="s">
        <v>19</v>
      </c>
      <c r="N215" s="263" t="s">
        <v>43</v>
      </c>
      <c r="O215" s="85"/>
      <c r="P215" s="222">
        <f>O215*H215</f>
        <v>0</v>
      </c>
      <c r="Q215" s="222">
        <v>0.13100000000000001</v>
      </c>
      <c r="R215" s="222">
        <f>Q215*H215</f>
        <v>0.35081800000000002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192</v>
      </c>
      <c r="AT215" s="224" t="s">
        <v>250</v>
      </c>
      <c r="AU215" s="224" t="s">
        <v>81</v>
      </c>
      <c r="AY215" s="18" t="s">
        <v>133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140</v>
      </c>
      <c r="BM215" s="224" t="s">
        <v>862</v>
      </c>
    </row>
    <row r="216" s="2" customFormat="1">
      <c r="A216" s="39"/>
      <c r="B216" s="40"/>
      <c r="C216" s="41"/>
      <c r="D216" s="226" t="s">
        <v>142</v>
      </c>
      <c r="E216" s="41"/>
      <c r="F216" s="227" t="s">
        <v>351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142</v>
      </c>
      <c r="AU216" s="18" t="s">
        <v>81</v>
      </c>
    </row>
    <row r="217" s="13" customFormat="1">
      <c r="A217" s="13"/>
      <c r="B217" s="232"/>
      <c r="C217" s="233"/>
      <c r="D217" s="226" t="s">
        <v>146</v>
      </c>
      <c r="E217" s="234" t="s">
        <v>19</v>
      </c>
      <c r="F217" s="235" t="s">
        <v>863</v>
      </c>
      <c r="G217" s="233"/>
      <c r="H217" s="236">
        <v>2.6000000000000001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146</v>
      </c>
      <c r="AU217" s="242" t="s">
        <v>81</v>
      </c>
      <c r="AV217" s="13" t="s">
        <v>81</v>
      </c>
      <c r="AW217" s="13" t="s">
        <v>33</v>
      </c>
      <c r="AX217" s="13" t="s">
        <v>79</v>
      </c>
      <c r="AY217" s="242" t="s">
        <v>133</v>
      </c>
    </row>
    <row r="218" s="13" customFormat="1">
      <c r="A218" s="13"/>
      <c r="B218" s="232"/>
      <c r="C218" s="233"/>
      <c r="D218" s="226" t="s">
        <v>146</v>
      </c>
      <c r="E218" s="233"/>
      <c r="F218" s="235" t="s">
        <v>864</v>
      </c>
      <c r="G218" s="233"/>
      <c r="H218" s="236">
        <v>2.6779999999999999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146</v>
      </c>
      <c r="AU218" s="242" t="s">
        <v>81</v>
      </c>
      <c r="AV218" s="13" t="s">
        <v>81</v>
      </c>
      <c r="AW218" s="13" t="s">
        <v>4</v>
      </c>
      <c r="AX218" s="13" t="s">
        <v>79</v>
      </c>
      <c r="AY218" s="242" t="s">
        <v>133</v>
      </c>
    </row>
    <row r="219" s="2" customFormat="1" ht="16.5" customHeight="1">
      <c r="A219" s="39"/>
      <c r="B219" s="40"/>
      <c r="C219" s="213" t="s">
        <v>344</v>
      </c>
      <c r="D219" s="213" t="s">
        <v>135</v>
      </c>
      <c r="E219" s="214" t="s">
        <v>372</v>
      </c>
      <c r="F219" s="215" t="s">
        <v>373</v>
      </c>
      <c r="G219" s="216" t="s">
        <v>187</v>
      </c>
      <c r="H219" s="217">
        <v>47</v>
      </c>
      <c r="I219" s="218"/>
      <c r="J219" s="219">
        <f>ROUND(I219*H219,2)</f>
        <v>0</v>
      </c>
      <c r="K219" s="215" t="s">
        <v>139</v>
      </c>
      <c r="L219" s="45"/>
      <c r="M219" s="220" t="s">
        <v>19</v>
      </c>
      <c r="N219" s="221" t="s">
        <v>43</v>
      </c>
      <c r="O219" s="85"/>
      <c r="P219" s="222">
        <f>O219*H219</f>
        <v>0</v>
      </c>
      <c r="Q219" s="222">
        <v>0.0035999999999999999</v>
      </c>
      <c r="R219" s="222">
        <f>Q219*H219</f>
        <v>0.16919999999999999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140</v>
      </c>
      <c r="AT219" s="224" t="s">
        <v>135</v>
      </c>
      <c r="AU219" s="224" t="s">
        <v>81</v>
      </c>
      <c r="AY219" s="18" t="s">
        <v>133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79</v>
      </c>
      <c r="BK219" s="225">
        <f>ROUND(I219*H219,2)</f>
        <v>0</v>
      </c>
      <c r="BL219" s="18" t="s">
        <v>140</v>
      </c>
      <c r="BM219" s="224" t="s">
        <v>865</v>
      </c>
    </row>
    <row r="220" s="2" customFormat="1">
      <c r="A220" s="39"/>
      <c r="B220" s="40"/>
      <c r="C220" s="41"/>
      <c r="D220" s="226" t="s">
        <v>142</v>
      </c>
      <c r="E220" s="41"/>
      <c r="F220" s="227" t="s">
        <v>375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142</v>
      </c>
      <c r="AU220" s="18" t="s">
        <v>81</v>
      </c>
    </row>
    <row r="221" s="2" customFormat="1">
      <c r="A221" s="39"/>
      <c r="B221" s="40"/>
      <c r="C221" s="41"/>
      <c r="D221" s="226" t="s">
        <v>144</v>
      </c>
      <c r="E221" s="41"/>
      <c r="F221" s="231" t="s">
        <v>376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144</v>
      </c>
      <c r="AU221" s="18" t="s">
        <v>81</v>
      </c>
    </row>
    <row r="222" s="13" customFormat="1">
      <c r="A222" s="13"/>
      <c r="B222" s="232"/>
      <c r="C222" s="233"/>
      <c r="D222" s="226" t="s">
        <v>146</v>
      </c>
      <c r="E222" s="234" t="s">
        <v>19</v>
      </c>
      <c r="F222" s="235" t="s">
        <v>866</v>
      </c>
      <c r="G222" s="233"/>
      <c r="H222" s="236">
        <v>47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146</v>
      </c>
      <c r="AU222" s="242" t="s">
        <v>81</v>
      </c>
      <c r="AV222" s="13" t="s">
        <v>81</v>
      </c>
      <c r="AW222" s="13" t="s">
        <v>33</v>
      </c>
      <c r="AX222" s="13" t="s">
        <v>79</v>
      </c>
      <c r="AY222" s="242" t="s">
        <v>133</v>
      </c>
    </row>
    <row r="223" s="12" customFormat="1" ht="22.8" customHeight="1">
      <c r="A223" s="12"/>
      <c r="B223" s="197"/>
      <c r="C223" s="198"/>
      <c r="D223" s="199" t="s">
        <v>71</v>
      </c>
      <c r="E223" s="211" t="s">
        <v>192</v>
      </c>
      <c r="F223" s="211" t="s">
        <v>378</v>
      </c>
      <c r="G223" s="198"/>
      <c r="H223" s="198"/>
      <c r="I223" s="201"/>
      <c r="J223" s="212">
        <f>BK223</f>
        <v>0</v>
      </c>
      <c r="K223" s="198"/>
      <c r="L223" s="203"/>
      <c r="M223" s="204"/>
      <c r="N223" s="205"/>
      <c r="O223" s="205"/>
      <c r="P223" s="206">
        <f>SUM(P224:P253)</f>
        <v>0</v>
      </c>
      <c r="Q223" s="205"/>
      <c r="R223" s="206">
        <f>SUM(R224:R253)</f>
        <v>3.1917200000000001</v>
      </c>
      <c r="S223" s="205"/>
      <c r="T223" s="207">
        <f>SUM(T224:T253)</f>
        <v>0.30000000000000004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8" t="s">
        <v>79</v>
      </c>
      <c r="AT223" s="209" t="s">
        <v>71</v>
      </c>
      <c r="AU223" s="209" t="s">
        <v>79</v>
      </c>
      <c r="AY223" s="208" t="s">
        <v>133</v>
      </c>
      <c r="BK223" s="210">
        <f>SUM(BK224:BK253)</f>
        <v>0</v>
      </c>
    </row>
    <row r="224" s="2" customFormat="1" ht="16.5" customHeight="1">
      <c r="A224" s="39"/>
      <c r="B224" s="40"/>
      <c r="C224" s="213" t="s">
        <v>349</v>
      </c>
      <c r="D224" s="213" t="s">
        <v>135</v>
      </c>
      <c r="E224" s="214" t="s">
        <v>380</v>
      </c>
      <c r="F224" s="215" t="s">
        <v>381</v>
      </c>
      <c r="G224" s="216" t="s">
        <v>187</v>
      </c>
      <c r="H224" s="217">
        <v>4.5</v>
      </c>
      <c r="I224" s="218"/>
      <c r="J224" s="219">
        <f>ROUND(I224*H224,2)</f>
        <v>0</v>
      </c>
      <c r="K224" s="215" t="s">
        <v>139</v>
      </c>
      <c r="L224" s="45"/>
      <c r="M224" s="220" t="s">
        <v>19</v>
      </c>
      <c r="N224" s="221" t="s">
        <v>43</v>
      </c>
      <c r="O224" s="85"/>
      <c r="P224" s="222">
        <f>O224*H224</f>
        <v>0</v>
      </c>
      <c r="Q224" s="222">
        <v>0.00248</v>
      </c>
      <c r="R224" s="222">
        <f>Q224*H224</f>
        <v>0.01116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140</v>
      </c>
      <c r="AT224" s="224" t="s">
        <v>135</v>
      </c>
      <c r="AU224" s="224" t="s">
        <v>81</v>
      </c>
      <c r="AY224" s="18" t="s">
        <v>133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79</v>
      </c>
      <c r="BK224" s="225">
        <f>ROUND(I224*H224,2)</f>
        <v>0</v>
      </c>
      <c r="BL224" s="18" t="s">
        <v>140</v>
      </c>
      <c r="BM224" s="224" t="s">
        <v>867</v>
      </c>
    </row>
    <row r="225" s="2" customFormat="1">
      <c r="A225" s="39"/>
      <c r="B225" s="40"/>
      <c r="C225" s="41"/>
      <c r="D225" s="226" t="s">
        <v>142</v>
      </c>
      <c r="E225" s="41"/>
      <c r="F225" s="227" t="s">
        <v>383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142</v>
      </c>
      <c r="AU225" s="18" t="s">
        <v>81</v>
      </c>
    </row>
    <row r="226" s="2" customFormat="1">
      <c r="A226" s="39"/>
      <c r="B226" s="40"/>
      <c r="C226" s="41"/>
      <c r="D226" s="226" t="s">
        <v>144</v>
      </c>
      <c r="E226" s="41"/>
      <c r="F226" s="231" t="s">
        <v>384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81</v>
      </c>
    </row>
    <row r="227" s="13" customFormat="1">
      <c r="A227" s="13"/>
      <c r="B227" s="232"/>
      <c r="C227" s="233"/>
      <c r="D227" s="226" t="s">
        <v>146</v>
      </c>
      <c r="E227" s="234" t="s">
        <v>19</v>
      </c>
      <c r="F227" s="235" t="s">
        <v>868</v>
      </c>
      <c r="G227" s="233"/>
      <c r="H227" s="236">
        <v>4.5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146</v>
      </c>
      <c r="AU227" s="242" t="s">
        <v>81</v>
      </c>
      <c r="AV227" s="13" t="s">
        <v>81</v>
      </c>
      <c r="AW227" s="13" t="s">
        <v>33</v>
      </c>
      <c r="AX227" s="13" t="s">
        <v>79</v>
      </c>
      <c r="AY227" s="242" t="s">
        <v>133</v>
      </c>
    </row>
    <row r="228" s="2" customFormat="1" ht="16.5" customHeight="1">
      <c r="A228" s="39"/>
      <c r="B228" s="40"/>
      <c r="C228" s="213" t="s">
        <v>354</v>
      </c>
      <c r="D228" s="213" t="s">
        <v>135</v>
      </c>
      <c r="E228" s="214" t="s">
        <v>387</v>
      </c>
      <c r="F228" s="215" t="s">
        <v>388</v>
      </c>
      <c r="G228" s="216" t="s">
        <v>389</v>
      </c>
      <c r="H228" s="217">
        <v>3</v>
      </c>
      <c r="I228" s="218"/>
      <c r="J228" s="219">
        <f>ROUND(I228*H228,2)</f>
        <v>0</v>
      </c>
      <c r="K228" s="215" t="s">
        <v>19</v>
      </c>
      <c r="L228" s="45"/>
      <c r="M228" s="220" t="s">
        <v>19</v>
      </c>
      <c r="N228" s="221" t="s">
        <v>43</v>
      </c>
      <c r="O228" s="85"/>
      <c r="P228" s="222">
        <f>O228*H228</f>
        <v>0</v>
      </c>
      <c r="Q228" s="222">
        <v>0.34089999999999998</v>
      </c>
      <c r="R228" s="222">
        <f>Q228*H228</f>
        <v>1.0226999999999999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140</v>
      </c>
      <c r="AT228" s="224" t="s">
        <v>135</v>
      </c>
      <c r="AU228" s="224" t="s">
        <v>81</v>
      </c>
      <c r="AY228" s="18" t="s">
        <v>133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79</v>
      </c>
      <c r="BK228" s="225">
        <f>ROUND(I228*H228,2)</f>
        <v>0</v>
      </c>
      <c r="BL228" s="18" t="s">
        <v>140</v>
      </c>
      <c r="BM228" s="224" t="s">
        <v>869</v>
      </c>
    </row>
    <row r="229" s="2" customFormat="1">
      <c r="A229" s="39"/>
      <c r="B229" s="40"/>
      <c r="C229" s="41"/>
      <c r="D229" s="226" t="s">
        <v>142</v>
      </c>
      <c r="E229" s="41"/>
      <c r="F229" s="227" t="s">
        <v>388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142</v>
      </c>
      <c r="AU229" s="18" t="s">
        <v>81</v>
      </c>
    </row>
    <row r="230" s="2" customFormat="1">
      <c r="A230" s="39"/>
      <c r="B230" s="40"/>
      <c r="C230" s="41"/>
      <c r="D230" s="226" t="s">
        <v>144</v>
      </c>
      <c r="E230" s="41"/>
      <c r="F230" s="231" t="s">
        <v>391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144</v>
      </c>
      <c r="AU230" s="18" t="s">
        <v>81</v>
      </c>
    </row>
    <row r="231" s="13" customFormat="1">
      <c r="A231" s="13"/>
      <c r="B231" s="232"/>
      <c r="C231" s="233"/>
      <c r="D231" s="226" t="s">
        <v>146</v>
      </c>
      <c r="E231" s="234" t="s">
        <v>19</v>
      </c>
      <c r="F231" s="235" t="s">
        <v>870</v>
      </c>
      <c r="G231" s="233"/>
      <c r="H231" s="236">
        <v>3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146</v>
      </c>
      <c r="AU231" s="242" t="s">
        <v>81</v>
      </c>
      <c r="AV231" s="13" t="s">
        <v>81</v>
      </c>
      <c r="AW231" s="13" t="s">
        <v>33</v>
      </c>
      <c r="AX231" s="13" t="s">
        <v>79</v>
      </c>
      <c r="AY231" s="242" t="s">
        <v>133</v>
      </c>
    </row>
    <row r="232" s="2" customFormat="1" ht="16.5" customHeight="1">
      <c r="A232" s="39"/>
      <c r="B232" s="40"/>
      <c r="C232" s="213" t="s">
        <v>361</v>
      </c>
      <c r="D232" s="213" t="s">
        <v>135</v>
      </c>
      <c r="E232" s="214" t="s">
        <v>394</v>
      </c>
      <c r="F232" s="215" t="s">
        <v>395</v>
      </c>
      <c r="G232" s="216" t="s">
        <v>389</v>
      </c>
      <c r="H232" s="217">
        <v>3</v>
      </c>
      <c r="I232" s="218"/>
      <c r="J232" s="219">
        <f>ROUND(I232*H232,2)</f>
        <v>0</v>
      </c>
      <c r="K232" s="215" t="s">
        <v>19</v>
      </c>
      <c r="L232" s="45"/>
      <c r="M232" s="220" t="s">
        <v>19</v>
      </c>
      <c r="N232" s="221" t="s">
        <v>43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140</v>
      </c>
      <c r="AT232" s="224" t="s">
        <v>135</v>
      </c>
      <c r="AU232" s="224" t="s">
        <v>81</v>
      </c>
      <c r="AY232" s="18" t="s">
        <v>133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79</v>
      </c>
      <c r="BK232" s="225">
        <f>ROUND(I232*H232,2)</f>
        <v>0</v>
      </c>
      <c r="BL232" s="18" t="s">
        <v>140</v>
      </c>
      <c r="BM232" s="224" t="s">
        <v>871</v>
      </c>
    </row>
    <row r="233" s="2" customFormat="1">
      <c r="A233" s="39"/>
      <c r="B233" s="40"/>
      <c r="C233" s="41"/>
      <c r="D233" s="226" t="s">
        <v>142</v>
      </c>
      <c r="E233" s="41"/>
      <c r="F233" s="227" t="s">
        <v>397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142</v>
      </c>
      <c r="AU233" s="18" t="s">
        <v>81</v>
      </c>
    </row>
    <row r="234" s="2" customFormat="1">
      <c r="A234" s="39"/>
      <c r="B234" s="40"/>
      <c r="C234" s="41"/>
      <c r="D234" s="226" t="s">
        <v>398</v>
      </c>
      <c r="E234" s="41"/>
      <c r="F234" s="231" t="s">
        <v>399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398</v>
      </c>
      <c r="AU234" s="18" t="s">
        <v>81</v>
      </c>
    </row>
    <row r="235" s="13" customFormat="1">
      <c r="A235" s="13"/>
      <c r="B235" s="232"/>
      <c r="C235" s="233"/>
      <c r="D235" s="226" t="s">
        <v>146</v>
      </c>
      <c r="E235" s="234" t="s">
        <v>19</v>
      </c>
      <c r="F235" s="235" t="s">
        <v>872</v>
      </c>
      <c r="G235" s="233"/>
      <c r="H235" s="236">
        <v>3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146</v>
      </c>
      <c r="AU235" s="242" t="s">
        <v>81</v>
      </c>
      <c r="AV235" s="13" t="s">
        <v>81</v>
      </c>
      <c r="AW235" s="13" t="s">
        <v>33</v>
      </c>
      <c r="AX235" s="13" t="s">
        <v>79</v>
      </c>
      <c r="AY235" s="242" t="s">
        <v>133</v>
      </c>
    </row>
    <row r="236" s="2" customFormat="1" ht="16.5" customHeight="1">
      <c r="A236" s="39"/>
      <c r="B236" s="40"/>
      <c r="C236" s="213" t="s">
        <v>366</v>
      </c>
      <c r="D236" s="213" t="s">
        <v>135</v>
      </c>
      <c r="E236" s="214" t="s">
        <v>402</v>
      </c>
      <c r="F236" s="215" t="s">
        <v>403</v>
      </c>
      <c r="G236" s="216" t="s">
        <v>389</v>
      </c>
      <c r="H236" s="217">
        <v>3</v>
      </c>
      <c r="I236" s="218"/>
      <c r="J236" s="219">
        <f>ROUND(I236*H236,2)</f>
        <v>0</v>
      </c>
      <c r="K236" s="215" t="s">
        <v>139</v>
      </c>
      <c r="L236" s="45"/>
      <c r="M236" s="220" t="s">
        <v>19</v>
      </c>
      <c r="N236" s="221" t="s">
        <v>43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0.10000000000000001</v>
      </c>
      <c r="T236" s="223">
        <f>S236*H236</f>
        <v>0.30000000000000004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140</v>
      </c>
      <c r="AT236" s="224" t="s">
        <v>135</v>
      </c>
      <c r="AU236" s="224" t="s">
        <v>81</v>
      </c>
      <c r="AY236" s="18" t="s">
        <v>133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79</v>
      </c>
      <c r="BK236" s="225">
        <f>ROUND(I236*H236,2)</f>
        <v>0</v>
      </c>
      <c r="BL236" s="18" t="s">
        <v>140</v>
      </c>
      <c r="BM236" s="224" t="s">
        <v>873</v>
      </c>
    </row>
    <row r="237" s="2" customFormat="1">
      <c r="A237" s="39"/>
      <c r="B237" s="40"/>
      <c r="C237" s="41"/>
      <c r="D237" s="226" t="s">
        <v>142</v>
      </c>
      <c r="E237" s="41"/>
      <c r="F237" s="227" t="s">
        <v>405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142</v>
      </c>
      <c r="AU237" s="18" t="s">
        <v>81</v>
      </c>
    </row>
    <row r="238" s="13" customFormat="1">
      <c r="A238" s="13"/>
      <c r="B238" s="232"/>
      <c r="C238" s="233"/>
      <c r="D238" s="226" t="s">
        <v>146</v>
      </c>
      <c r="E238" s="234" t="s">
        <v>19</v>
      </c>
      <c r="F238" s="235" t="s">
        <v>872</v>
      </c>
      <c r="G238" s="233"/>
      <c r="H238" s="236">
        <v>3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146</v>
      </c>
      <c r="AU238" s="242" t="s">
        <v>81</v>
      </c>
      <c r="AV238" s="13" t="s">
        <v>81</v>
      </c>
      <c r="AW238" s="13" t="s">
        <v>33</v>
      </c>
      <c r="AX238" s="13" t="s">
        <v>79</v>
      </c>
      <c r="AY238" s="242" t="s">
        <v>133</v>
      </c>
    </row>
    <row r="239" s="2" customFormat="1" ht="16.5" customHeight="1">
      <c r="A239" s="39"/>
      <c r="B239" s="40"/>
      <c r="C239" s="213" t="s">
        <v>371</v>
      </c>
      <c r="D239" s="213" t="s">
        <v>135</v>
      </c>
      <c r="E239" s="214" t="s">
        <v>407</v>
      </c>
      <c r="F239" s="215" t="s">
        <v>408</v>
      </c>
      <c r="G239" s="216" t="s">
        <v>389</v>
      </c>
      <c r="H239" s="217">
        <v>3</v>
      </c>
      <c r="I239" s="218"/>
      <c r="J239" s="219">
        <f>ROUND(I239*H239,2)</f>
        <v>0</v>
      </c>
      <c r="K239" s="215" t="s">
        <v>139</v>
      </c>
      <c r="L239" s="45"/>
      <c r="M239" s="220" t="s">
        <v>19</v>
      </c>
      <c r="N239" s="221" t="s">
        <v>43</v>
      </c>
      <c r="O239" s="85"/>
      <c r="P239" s="222">
        <f>O239*H239</f>
        <v>0</v>
      </c>
      <c r="Q239" s="222">
        <v>0.21734000000000001</v>
      </c>
      <c r="R239" s="222">
        <f>Q239*H239</f>
        <v>0.65202000000000004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140</v>
      </c>
      <c r="AT239" s="224" t="s">
        <v>135</v>
      </c>
      <c r="AU239" s="224" t="s">
        <v>81</v>
      </c>
      <c r="AY239" s="18" t="s">
        <v>133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140</v>
      </c>
      <c r="BM239" s="224" t="s">
        <v>874</v>
      </c>
    </row>
    <row r="240" s="2" customFormat="1">
      <c r="A240" s="39"/>
      <c r="B240" s="40"/>
      <c r="C240" s="41"/>
      <c r="D240" s="226" t="s">
        <v>142</v>
      </c>
      <c r="E240" s="41"/>
      <c r="F240" s="227" t="s">
        <v>408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142</v>
      </c>
      <c r="AU240" s="18" t="s">
        <v>81</v>
      </c>
    </row>
    <row r="241" s="2" customFormat="1">
      <c r="A241" s="39"/>
      <c r="B241" s="40"/>
      <c r="C241" s="41"/>
      <c r="D241" s="226" t="s">
        <v>144</v>
      </c>
      <c r="E241" s="41"/>
      <c r="F241" s="231" t="s">
        <v>410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144</v>
      </c>
      <c r="AU241" s="18" t="s">
        <v>81</v>
      </c>
    </row>
    <row r="242" s="13" customFormat="1">
      <c r="A242" s="13"/>
      <c r="B242" s="232"/>
      <c r="C242" s="233"/>
      <c r="D242" s="226" t="s">
        <v>146</v>
      </c>
      <c r="E242" s="234" t="s">
        <v>19</v>
      </c>
      <c r="F242" s="235" t="s">
        <v>870</v>
      </c>
      <c r="G242" s="233"/>
      <c r="H242" s="236">
        <v>3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146</v>
      </c>
      <c r="AU242" s="242" t="s">
        <v>81</v>
      </c>
      <c r="AV242" s="13" t="s">
        <v>81</v>
      </c>
      <c r="AW242" s="13" t="s">
        <v>33</v>
      </c>
      <c r="AX242" s="13" t="s">
        <v>79</v>
      </c>
      <c r="AY242" s="242" t="s">
        <v>133</v>
      </c>
    </row>
    <row r="243" s="2" customFormat="1" ht="16.5" customHeight="1">
      <c r="A243" s="39"/>
      <c r="B243" s="40"/>
      <c r="C243" s="254" t="s">
        <v>379</v>
      </c>
      <c r="D243" s="254" t="s">
        <v>250</v>
      </c>
      <c r="E243" s="255" t="s">
        <v>412</v>
      </c>
      <c r="F243" s="256" t="s">
        <v>413</v>
      </c>
      <c r="G243" s="257" t="s">
        <v>389</v>
      </c>
      <c r="H243" s="258">
        <v>3</v>
      </c>
      <c r="I243" s="259"/>
      <c r="J243" s="260">
        <f>ROUND(I243*H243,2)</f>
        <v>0</v>
      </c>
      <c r="K243" s="256" t="s">
        <v>139</v>
      </c>
      <c r="L243" s="261"/>
      <c r="M243" s="262" t="s">
        <v>19</v>
      </c>
      <c r="N243" s="263" t="s">
        <v>43</v>
      </c>
      <c r="O243" s="85"/>
      <c r="P243" s="222">
        <f>O243*H243</f>
        <v>0</v>
      </c>
      <c r="Q243" s="222">
        <v>0.050599999999999999</v>
      </c>
      <c r="R243" s="222">
        <f>Q243*H243</f>
        <v>0.15179999999999999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192</v>
      </c>
      <c r="AT243" s="224" t="s">
        <v>250</v>
      </c>
      <c r="AU243" s="224" t="s">
        <v>81</v>
      </c>
      <c r="AY243" s="18" t="s">
        <v>133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79</v>
      </c>
      <c r="BK243" s="225">
        <f>ROUND(I243*H243,2)</f>
        <v>0</v>
      </c>
      <c r="BL243" s="18" t="s">
        <v>140</v>
      </c>
      <c r="BM243" s="224" t="s">
        <v>875</v>
      </c>
    </row>
    <row r="244" s="2" customFormat="1">
      <c r="A244" s="39"/>
      <c r="B244" s="40"/>
      <c r="C244" s="41"/>
      <c r="D244" s="226" t="s">
        <v>142</v>
      </c>
      <c r="E244" s="41"/>
      <c r="F244" s="227" t="s">
        <v>413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142</v>
      </c>
      <c r="AU244" s="18" t="s">
        <v>81</v>
      </c>
    </row>
    <row r="245" s="13" customFormat="1">
      <c r="A245" s="13"/>
      <c r="B245" s="232"/>
      <c r="C245" s="233"/>
      <c r="D245" s="226" t="s">
        <v>146</v>
      </c>
      <c r="E245" s="234" t="s">
        <v>19</v>
      </c>
      <c r="F245" s="235" t="s">
        <v>155</v>
      </c>
      <c r="G245" s="233"/>
      <c r="H245" s="236">
        <v>3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146</v>
      </c>
      <c r="AU245" s="242" t="s">
        <v>81</v>
      </c>
      <c r="AV245" s="13" t="s">
        <v>81</v>
      </c>
      <c r="AW245" s="13" t="s">
        <v>33</v>
      </c>
      <c r="AX245" s="13" t="s">
        <v>79</v>
      </c>
      <c r="AY245" s="242" t="s">
        <v>133</v>
      </c>
    </row>
    <row r="246" s="2" customFormat="1" ht="16.5" customHeight="1">
      <c r="A246" s="39"/>
      <c r="B246" s="40"/>
      <c r="C246" s="213" t="s">
        <v>386</v>
      </c>
      <c r="D246" s="213" t="s">
        <v>135</v>
      </c>
      <c r="E246" s="214" t="s">
        <v>876</v>
      </c>
      <c r="F246" s="215" t="s">
        <v>877</v>
      </c>
      <c r="G246" s="216" t="s">
        <v>389</v>
      </c>
      <c r="H246" s="217">
        <v>1</v>
      </c>
      <c r="I246" s="218"/>
      <c r="J246" s="219">
        <f>ROUND(I246*H246,2)</f>
        <v>0</v>
      </c>
      <c r="K246" s="215" t="s">
        <v>139</v>
      </c>
      <c r="L246" s="45"/>
      <c r="M246" s="220" t="s">
        <v>19</v>
      </c>
      <c r="N246" s="221" t="s">
        <v>43</v>
      </c>
      <c r="O246" s="85"/>
      <c r="P246" s="222">
        <f>O246*H246</f>
        <v>0</v>
      </c>
      <c r="Q246" s="222">
        <v>0.42080000000000001</v>
      </c>
      <c r="R246" s="222">
        <f>Q246*H246</f>
        <v>0.42080000000000001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140</v>
      </c>
      <c r="AT246" s="224" t="s">
        <v>135</v>
      </c>
      <c r="AU246" s="224" t="s">
        <v>81</v>
      </c>
      <c r="AY246" s="18" t="s">
        <v>133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140</v>
      </c>
      <c r="BM246" s="224" t="s">
        <v>878</v>
      </c>
    </row>
    <row r="247" s="2" customFormat="1">
      <c r="A247" s="39"/>
      <c r="B247" s="40"/>
      <c r="C247" s="41"/>
      <c r="D247" s="226" t="s">
        <v>142</v>
      </c>
      <c r="E247" s="41"/>
      <c r="F247" s="227" t="s">
        <v>877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142</v>
      </c>
      <c r="AU247" s="18" t="s">
        <v>81</v>
      </c>
    </row>
    <row r="248" s="2" customFormat="1">
      <c r="A248" s="39"/>
      <c r="B248" s="40"/>
      <c r="C248" s="41"/>
      <c r="D248" s="226" t="s">
        <v>144</v>
      </c>
      <c r="E248" s="41"/>
      <c r="F248" s="231" t="s">
        <v>879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144</v>
      </c>
      <c r="AU248" s="18" t="s">
        <v>81</v>
      </c>
    </row>
    <row r="249" s="13" customFormat="1">
      <c r="A249" s="13"/>
      <c r="B249" s="232"/>
      <c r="C249" s="233"/>
      <c r="D249" s="226" t="s">
        <v>146</v>
      </c>
      <c r="E249" s="234" t="s">
        <v>19</v>
      </c>
      <c r="F249" s="235" t="s">
        <v>79</v>
      </c>
      <c r="G249" s="233"/>
      <c r="H249" s="236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146</v>
      </c>
      <c r="AU249" s="242" t="s">
        <v>81</v>
      </c>
      <c r="AV249" s="13" t="s">
        <v>81</v>
      </c>
      <c r="AW249" s="13" t="s">
        <v>33</v>
      </c>
      <c r="AX249" s="13" t="s">
        <v>79</v>
      </c>
      <c r="AY249" s="242" t="s">
        <v>133</v>
      </c>
    </row>
    <row r="250" s="2" customFormat="1" ht="21.75" customHeight="1">
      <c r="A250" s="39"/>
      <c r="B250" s="40"/>
      <c r="C250" s="213" t="s">
        <v>393</v>
      </c>
      <c r="D250" s="213" t="s">
        <v>135</v>
      </c>
      <c r="E250" s="214" t="s">
        <v>880</v>
      </c>
      <c r="F250" s="215" t="s">
        <v>881</v>
      </c>
      <c r="G250" s="216" t="s">
        <v>389</v>
      </c>
      <c r="H250" s="217">
        <v>3</v>
      </c>
      <c r="I250" s="218"/>
      <c r="J250" s="219">
        <f>ROUND(I250*H250,2)</f>
        <v>0</v>
      </c>
      <c r="K250" s="215" t="s">
        <v>139</v>
      </c>
      <c r="L250" s="45"/>
      <c r="M250" s="220" t="s">
        <v>19</v>
      </c>
      <c r="N250" s="221" t="s">
        <v>43</v>
      </c>
      <c r="O250" s="85"/>
      <c r="P250" s="222">
        <f>O250*H250</f>
        <v>0</v>
      </c>
      <c r="Q250" s="222">
        <v>0.31108000000000002</v>
      </c>
      <c r="R250" s="222">
        <f>Q250*H250</f>
        <v>0.93324000000000007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140</v>
      </c>
      <c r="AT250" s="224" t="s">
        <v>135</v>
      </c>
      <c r="AU250" s="224" t="s">
        <v>81</v>
      </c>
      <c r="AY250" s="18" t="s">
        <v>133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140</v>
      </c>
      <c r="BM250" s="224" t="s">
        <v>882</v>
      </c>
    </row>
    <row r="251" s="2" customFormat="1">
      <c r="A251" s="39"/>
      <c r="B251" s="40"/>
      <c r="C251" s="41"/>
      <c r="D251" s="226" t="s">
        <v>142</v>
      </c>
      <c r="E251" s="41"/>
      <c r="F251" s="227" t="s">
        <v>883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142</v>
      </c>
      <c r="AU251" s="18" t="s">
        <v>81</v>
      </c>
    </row>
    <row r="252" s="2" customFormat="1">
      <c r="A252" s="39"/>
      <c r="B252" s="40"/>
      <c r="C252" s="41"/>
      <c r="D252" s="226" t="s">
        <v>144</v>
      </c>
      <c r="E252" s="41"/>
      <c r="F252" s="231" t="s">
        <v>879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144</v>
      </c>
      <c r="AU252" s="18" t="s">
        <v>81</v>
      </c>
    </row>
    <row r="253" s="13" customFormat="1">
      <c r="A253" s="13"/>
      <c r="B253" s="232"/>
      <c r="C253" s="233"/>
      <c r="D253" s="226" t="s">
        <v>146</v>
      </c>
      <c r="E253" s="234" t="s">
        <v>19</v>
      </c>
      <c r="F253" s="235" t="s">
        <v>155</v>
      </c>
      <c r="G253" s="233"/>
      <c r="H253" s="236">
        <v>3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146</v>
      </c>
      <c r="AU253" s="242" t="s">
        <v>81</v>
      </c>
      <c r="AV253" s="13" t="s">
        <v>81</v>
      </c>
      <c r="AW253" s="13" t="s">
        <v>33</v>
      </c>
      <c r="AX253" s="13" t="s">
        <v>79</v>
      </c>
      <c r="AY253" s="242" t="s">
        <v>133</v>
      </c>
    </row>
    <row r="254" s="12" customFormat="1" ht="22.8" customHeight="1">
      <c r="A254" s="12"/>
      <c r="B254" s="197"/>
      <c r="C254" s="198"/>
      <c r="D254" s="199" t="s">
        <v>71</v>
      </c>
      <c r="E254" s="211" t="s">
        <v>198</v>
      </c>
      <c r="F254" s="211" t="s">
        <v>415</v>
      </c>
      <c r="G254" s="198"/>
      <c r="H254" s="198"/>
      <c r="I254" s="201"/>
      <c r="J254" s="212">
        <f>BK254</f>
        <v>0</v>
      </c>
      <c r="K254" s="198"/>
      <c r="L254" s="203"/>
      <c r="M254" s="204"/>
      <c r="N254" s="205"/>
      <c r="O254" s="205"/>
      <c r="P254" s="206">
        <f>SUM(P255:P292)</f>
        <v>0</v>
      </c>
      <c r="Q254" s="205"/>
      <c r="R254" s="206">
        <f>SUM(R255:R292)</f>
        <v>27.468828999999999</v>
      </c>
      <c r="S254" s="205"/>
      <c r="T254" s="207">
        <f>SUM(T255:T292)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8" t="s">
        <v>79</v>
      </c>
      <c r="AT254" s="209" t="s">
        <v>71</v>
      </c>
      <c r="AU254" s="209" t="s">
        <v>79</v>
      </c>
      <c r="AY254" s="208" t="s">
        <v>133</v>
      </c>
      <c r="BK254" s="210">
        <f>SUM(BK255:BK292)</f>
        <v>0</v>
      </c>
    </row>
    <row r="255" s="2" customFormat="1" ht="16.5" customHeight="1">
      <c r="A255" s="39"/>
      <c r="B255" s="40"/>
      <c r="C255" s="213" t="s">
        <v>401</v>
      </c>
      <c r="D255" s="213" t="s">
        <v>135</v>
      </c>
      <c r="E255" s="214" t="s">
        <v>417</v>
      </c>
      <c r="F255" s="215" t="s">
        <v>418</v>
      </c>
      <c r="G255" s="216" t="s">
        <v>187</v>
      </c>
      <c r="H255" s="217">
        <v>64.599999999999994</v>
      </c>
      <c r="I255" s="218"/>
      <c r="J255" s="219">
        <f>ROUND(I255*H255,2)</f>
        <v>0</v>
      </c>
      <c r="K255" s="215" t="s">
        <v>139</v>
      </c>
      <c r="L255" s="45"/>
      <c r="M255" s="220" t="s">
        <v>19</v>
      </c>
      <c r="N255" s="221" t="s">
        <v>43</v>
      </c>
      <c r="O255" s="85"/>
      <c r="P255" s="222">
        <f>O255*H255</f>
        <v>0</v>
      </c>
      <c r="Q255" s="222">
        <v>0.071900000000000006</v>
      </c>
      <c r="R255" s="222">
        <f>Q255*H255</f>
        <v>4.6447399999999996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140</v>
      </c>
      <c r="AT255" s="224" t="s">
        <v>135</v>
      </c>
      <c r="AU255" s="224" t="s">
        <v>81</v>
      </c>
      <c r="AY255" s="18" t="s">
        <v>133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79</v>
      </c>
      <c r="BK255" s="225">
        <f>ROUND(I255*H255,2)</f>
        <v>0</v>
      </c>
      <c r="BL255" s="18" t="s">
        <v>140</v>
      </c>
      <c r="BM255" s="224" t="s">
        <v>884</v>
      </c>
    </row>
    <row r="256" s="2" customFormat="1">
      <c r="A256" s="39"/>
      <c r="B256" s="40"/>
      <c r="C256" s="41"/>
      <c r="D256" s="226" t="s">
        <v>142</v>
      </c>
      <c r="E256" s="41"/>
      <c r="F256" s="227" t="s">
        <v>420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142</v>
      </c>
      <c r="AU256" s="18" t="s">
        <v>81</v>
      </c>
    </row>
    <row r="257" s="2" customFormat="1">
      <c r="A257" s="39"/>
      <c r="B257" s="40"/>
      <c r="C257" s="41"/>
      <c r="D257" s="226" t="s">
        <v>144</v>
      </c>
      <c r="E257" s="41"/>
      <c r="F257" s="231" t="s">
        <v>421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144</v>
      </c>
      <c r="AU257" s="18" t="s">
        <v>81</v>
      </c>
    </row>
    <row r="258" s="13" customFormat="1">
      <c r="A258" s="13"/>
      <c r="B258" s="232"/>
      <c r="C258" s="233"/>
      <c r="D258" s="226" t="s">
        <v>146</v>
      </c>
      <c r="E258" s="234" t="s">
        <v>19</v>
      </c>
      <c r="F258" s="235" t="s">
        <v>885</v>
      </c>
      <c r="G258" s="233"/>
      <c r="H258" s="236">
        <v>64.599999999999994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146</v>
      </c>
      <c r="AU258" s="242" t="s">
        <v>81</v>
      </c>
      <c r="AV258" s="13" t="s">
        <v>81</v>
      </c>
      <c r="AW258" s="13" t="s">
        <v>33</v>
      </c>
      <c r="AX258" s="13" t="s">
        <v>79</v>
      </c>
      <c r="AY258" s="242" t="s">
        <v>133</v>
      </c>
    </row>
    <row r="259" s="2" customFormat="1" ht="16.5" customHeight="1">
      <c r="A259" s="39"/>
      <c r="B259" s="40"/>
      <c r="C259" s="254" t="s">
        <v>406</v>
      </c>
      <c r="D259" s="254" t="s">
        <v>250</v>
      </c>
      <c r="E259" s="255" t="s">
        <v>424</v>
      </c>
      <c r="F259" s="256" t="s">
        <v>425</v>
      </c>
      <c r="G259" s="257" t="s">
        <v>138</v>
      </c>
      <c r="H259" s="258">
        <v>6.5890000000000004</v>
      </c>
      <c r="I259" s="259"/>
      <c r="J259" s="260">
        <f>ROUND(I259*H259,2)</f>
        <v>0</v>
      </c>
      <c r="K259" s="256" t="s">
        <v>139</v>
      </c>
      <c r="L259" s="261"/>
      <c r="M259" s="262" t="s">
        <v>19</v>
      </c>
      <c r="N259" s="263" t="s">
        <v>43</v>
      </c>
      <c r="O259" s="85"/>
      <c r="P259" s="222">
        <f>O259*H259</f>
        <v>0</v>
      </c>
      <c r="Q259" s="222">
        <v>0.222</v>
      </c>
      <c r="R259" s="222">
        <f>Q259*H259</f>
        <v>1.462758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192</v>
      </c>
      <c r="AT259" s="224" t="s">
        <v>250</v>
      </c>
      <c r="AU259" s="224" t="s">
        <v>81</v>
      </c>
      <c r="AY259" s="18" t="s">
        <v>133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79</v>
      </c>
      <c r="BK259" s="225">
        <f>ROUND(I259*H259,2)</f>
        <v>0</v>
      </c>
      <c r="BL259" s="18" t="s">
        <v>140</v>
      </c>
      <c r="BM259" s="224" t="s">
        <v>886</v>
      </c>
    </row>
    <row r="260" s="2" customFormat="1">
      <c r="A260" s="39"/>
      <c r="B260" s="40"/>
      <c r="C260" s="41"/>
      <c r="D260" s="226" t="s">
        <v>142</v>
      </c>
      <c r="E260" s="41"/>
      <c r="F260" s="227" t="s">
        <v>425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142</v>
      </c>
      <c r="AU260" s="18" t="s">
        <v>81</v>
      </c>
    </row>
    <row r="261" s="13" customFormat="1">
      <c r="A261" s="13"/>
      <c r="B261" s="232"/>
      <c r="C261" s="233"/>
      <c r="D261" s="226" t="s">
        <v>146</v>
      </c>
      <c r="E261" s="234" t="s">
        <v>19</v>
      </c>
      <c r="F261" s="235" t="s">
        <v>887</v>
      </c>
      <c r="G261" s="233"/>
      <c r="H261" s="236">
        <v>6.5890000000000004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146</v>
      </c>
      <c r="AU261" s="242" t="s">
        <v>81</v>
      </c>
      <c r="AV261" s="13" t="s">
        <v>81</v>
      </c>
      <c r="AW261" s="13" t="s">
        <v>33</v>
      </c>
      <c r="AX261" s="13" t="s">
        <v>79</v>
      </c>
      <c r="AY261" s="242" t="s">
        <v>133</v>
      </c>
    </row>
    <row r="262" s="2" customFormat="1" ht="16.5" customHeight="1">
      <c r="A262" s="39"/>
      <c r="B262" s="40"/>
      <c r="C262" s="213" t="s">
        <v>411</v>
      </c>
      <c r="D262" s="213" t="s">
        <v>135</v>
      </c>
      <c r="E262" s="214" t="s">
        <v>429</v>
      </c>
      <c r="F262" s="215" t="s">
        <v>430</v>
      </c>
      <c r="G262" s="216" t="s">
        <v>187</v>
      </c>
      <c r="H262" s="217">
        <v>39</v>
      </c>
      <c r="I262" s="218"/>
      <c r="J262" s="219">
        <f>ROUND(I262*H262,2)</f>
        <v>0</v>
      </c>
      <c r="K262" s="215" t="s">
        <v>139</v>
      </c>
      <c r="L262" s="45"/>
      <c r="M262" s="220" t="s">
        <v>19</v>
      </c>
      <c r="N262" s="221" t="s">
        <v>43</v>
      </c>
      <c r="O262" s="85"/>
      <c r="P262" s="222">
        <f>O262*H262</f>
        <v>0</v>
      </c>
      <c r="Q262" s="222">
        <v>0.15540000000000001</v>
      </c>
      <c r="R262" s="222">
        <f>Q262*H262</f>
        <v>6.0606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140</v>
      </c>
      <c r="AT262" s="224" t="s">
        <v>135</v>
      </c>
      <c r="AU262" s="224" t="s">
        <v>81</v>
      </c>
      <c r="AY262" s="18" t="s">
        <v>133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79</v>
      </c>
      <c r="BK262" s="225">
        <f>ROUND(I262*H262,2)</f>
        <v>0</v>
      </c>
      <c r="BL262" s="18" t="s">
        <v>140</v>
      </c>
      <c r="BM262" s="224" t="s">
        <v>888</v>
      </c>
    </row>
    <row r="263" s="2" customFormat="1">
      <c r="A263" s="39"/>
      <c r="B263" s="40"/>
      <c r="C263" s="41"/>
      <c r="D263" s="226" t="s">
        <v>142</v>
      </c>
      <c r="E263" s="41"/>
      <c r="F263" s="227" t="s">
        <v>432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142</v>
      </c>
      <c r="AU263" s="18" t="s">
        <v>81</v>
      </c>
    </row>
    <row r="264" s="2" customFormat="1">
      <c r="A264" s="39"/>
      <c r="B264" s="40"/>
      <c r="C264" s="41"/>
      <c r="D264" s="226" t="s">
        <v>144</v>
      </c>
      <c r="E264" s="41"/>
      <c r="F264" s="231" t="s">
        <v>433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144</v>
      </c>
      <c r="AU264" s="18" t="s">
        <v>81</v>
      </c>
    </row>
    <row r="265" s="13" customFormat="1">
      <c r="A265" s="13"/>
      <c r="B265" s="232"/>
      <c r="C265" s="233"/>
      <c r="D265" s="226" t="s">
        <v>146</v>
      </c>
      <c r="E265" s="234" t="s">
        <v>19</v>
      </c>
      <c r="F265" s="235" t="s">
        <v>889</v>
      </c>
      <c r="G265" s="233"/>
      <c r="H265" s="236">
        <v>39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146</v>
      </c>
      <c r="AU265" s="242" t="s">
        <v>81</v>
      </c>
      <c r="AV265" s="13" t="s">
        <v>81</v>
      </c>
      <c r="AW265" s="13" t="s">
        <v>33</v>
      </c>
      <c r="AX265" s="13" t="s">
        <v>79</v>
      </c>
      <c r="AY265" s="242" t="s">
        <v>133</v>
      </c>
    </row>
    <row r="266" s="2" customFormat="1" ht="16.5" customHeight="1">
      <c r="A266" s="39"/>
      <c r="B266" s="40"/>
      <c r="C266" s="254" t="s">
        <v>416</v>
      </c>
      <c r="D266" s="254" t="s">
        <v>250</v>
      </c>
      <c r="E266" s="255" t="s">
        <v>436</v>
      </c>
      <c r="F266" s="256" t="s">
        <v>437</v>
      </c>
      <c r="G266" s="257" t="s">
        <v>187</v>
      </c>
      <c r="H266" s="258">
        <v>31</v>
      </c>
      <c r="I266" s="259"/>
      <c r="J266" s="260">
        <f>ROUND(I266*H266,2)</f>
        <v>0</v>
      </c>
      <c r="K266" s="256" t="s">
        <v>139</v>
      </c>
      <c r="L266" s="261"/>
      <c r="M266" s="262" t="s">
        <v>19</v>
      </c>
      <c r="N266" s="263" t="s">
        <v>43</v>
      </c>
      <c r="O266" s="85"/>
      <c r="P266" s="222">
        <f>O266*H266</f>
        <v>0</v>
      </c>
      <c r="Q266" s="222">
        <v>0.080000000000000002</v>
      </c>
      <c r="R266" s="222">
        <f>Q266*H266</f>
        <v>2.48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192</v>
      </c>
      <c r="AT266" s="224" t="s">
        <v>250</v>
      </c>
      <c r="AU266" s="224" t="s">
        <v>81</v>
      </c>
      <c r="AY266" s="18" t="s">
        <v>133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79</v>
      </c>
      <c r="BK266" s="225">
        <f>ROUND(I266*H266,2)</f>
        <v>0</v>
      </c>
      <c r="BL266" s="18" t="s">
        <v>140</v>
      </c>
      <c r="BM266" s="224" t="s">
        <v>890</v>
      </c>
    </row>
    <row r="267" s="2" customFormat="1">
      <c r="A267" s="39"/>
      <c r="B267" s="40"/>
      <c r="C267" s="41"/>
      <c r="D267" s="226" t="s">
        <v>142</v>
      </c>
      <c r="E267" s="41"/>
      <c r="F267" s="227" t="s">
        <v>437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142</v>
      </c>
      <c r="AU267" s="18" t="s">
        <v>81</v>
      </c>
    </row>
    <row r="268" s="13" customFormat="1">
      <c r="A268" s="13"/>
      <c r="B268" s="232"/>
      <c r="C268" s="233"/>
      <c r="D268" s="226" t="s">
        <v>146</v>
      </c>
      <c r="E268" s="234" t="s">
        <v>19</v>
      </c>
      <c r="F268" s="235" t="s">
        <v>891</v>
      </c>
      <c r="G268" s="233"/>
      <c r="H268" s="236">
        <v>31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146</v>
      </c>
      <c r="AU268" s="242" t="s">
        <v>81</v>
      </c>
      <c r="AV268" s="13" t="s">
        <v>81</v>
      </c>
      <c r="AW268" s="13" t="s">
        <v>33</v>
      </c>
      <c r="AX268" s="13" t="s">
        <v>79</v>
      </c>
      <c r="AY268" s="242" t="s">
        <v>133</v>
      </c>
    </row>
    <row r="269" s="2" customFormat="1" ht="16.5" customHeight="1">
      <c r="A269" s="39"/>
      <c r="B269" s="40"/>
      <c r="C269" s="254" t="s">
        <v>423</v>
      </c>
      <c r="D269" s="254" t="s">
        <v>250</v>
      </c>
      <c r="E269" s="255" t="s">
        <v>441</v>
      </c>
      <c r="F269" s="256" t="s">
        <v>442</v>
      </c>
      <c r="G269" s="257" t="s">
        <v>187</v>
      </c>
      <c r="H269" s="258">
        <v>6.1799999999999997</v>
      </c>
      <c r="I269" s="259"/>
      <c r="J269" s="260">
        <f>ROUND(I269*H269,2)</f>
        <v>0</v>
      </c>
      <c r="K269" s="256" t="s">
        <v>139</v>
      </c>
      <c r="L269" s="261"/>
      <c r="M269" s="262" t="s">
        <v>19</v>
      </c>
      <c r="N269" s="263" t="s">
        <v>43</v>
      </c>
      <c r="O269" s="85"/>
      <c r="P269" s="222">
        <f>O269*H269</f>
        <v>0</v>
      </c>
      <c r="Q269" s="222">
        <v>0.048300000000000003</v>
      </c>
      <c r="R269" s="222">
        <f>Q269*H269</f>
        <v>0.29849399999999998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192</v>
      </c>
      <c r="AT269" s="224" t="s">
        <v>250</v>
      </c>
      <c r="AU269" s="224" t="s">
        <v>81</v>
      </c>
      <c r="AY269" s="18" t="s">
        <v>133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79</v>
      </c>
      <c r="BK269" s="225">
        <f>ROUND(I269*H269,2)</f>
        <v>0</v>
      </c>
      <c r="BL269" s="18" t="s">
        <v>140</v>
      </c>
      <c r="BM269" s="224" t="s">
        <v>892</v>
      </c>
    </row>
    <row r="270" s="2" customFormat="1">
      <c r="A270" s="39"/>
      <c r="B270" s="40"/>
      <c r="C270" s="41"/>
      <c r="D270" s="226" t="s">
        <v>142</v>
      </c>
      <c r="E270" s="41"/>
      <c r="F270" s="227" t="s">
        <v>442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142</v>
      </c>
      <c r="AU270" s="18" t="s">
        <v>81</v>
      </c>
    </row>
    <row r="271" s="13" customFormat="1">
      <c r="A271" s="13"/>
      <c r="B271" s="232"/>
      <c r="C271" s="233"/>
      <c r="D271" s="226" t="s">
        <v>146</v>
      </c>
      <c r="E271" s="234" t="s">
        <v>19</v>
      </c>
      <c r="F271" s="235" t="s">
        <v>176</v>
      </c>
      <c r="G271" s="233"/>
      <c r="H271" s="236">
        <v>6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146</v>
      </c>
      <c r="AU271" s="242" t="s">
        <v>81</v>
      </c>
      <c r="AV271" s="13" t="s">
        <v>81</v>
      </c>
      <c r="AW271" s="13" t="s">
        <v>33</v>
      </c>
      <c r="AX271" s="13" t="s">
        <v>79</v>
      </c>
      <c r="AY271" s="242" t="s">
        <v>133</v>
      </c>
    </row>
    <row r="272" s="13" customFormat="1">
      <c r="A272" s="13"/>
      <c r="B272" s="232"/>
      <c r="C272" s="233"/>
      <c r="D272" s="226" t="s">
        <v>146</v>
      </c>
      <c r="E272" s="233"/>
      <c r="F272" s="235" t="s">
        <v>893</v>
      </c>
      <c r="G272" s="233"/>
      <c r="H272" s="236">
        <v>6.1799999999999997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146</v>
      </c>
      <c r="AU272" s="242" t="s">
        <v>81</v>
      </c>
      <c r="AV272" s="13" t="s">
        <v>81</v>
      </c>
      <c r="AW272" s="13" t="s">
        <v>4</v>
      </c>
      <c r="AX272" s="13" t="s">
        <v>79</v>
      </c>
      <c r="AY272" s="242" t="s">
        <v>133</v>
      </c>
    </row>
    <row r="273" s="2" customFormat="1" ht="16.5" customHeight="1">
      <c r="A273" s="39"/>
      <c r="B273" s="40"/>
      <c r="C273" s="254" t="s">
        <v>428</v>
      </c>
      <c r="D273" s="254" t="s">
        <v>250</v>
      </c>
      <c r="E273" s="255" t="s">
        <v>445</v>
      </c>
      <c r="F273" s="256" t="s">
        <v>446</v>
      </c>
      <c r="G273" s="257" t="s">
        <v>187</v>
      </c>
      <c r="H273" s="258">
        <v>3</v>
      </c>
      <c r="I273" s="259"/>
      <c r="J273" s="260">
        <f>ROUND(I273*H273,2)</f>
        <v>0</v>
      </c>
      <c r="K273" s="256" t="s">
        <v>139</v>
      </c>
      <c r="L273" s="261"/>
      <c r="M273" s="262" t="s">
        <v>19</v>
      </c>
      <c r="N273" s="263" t="s">
        <v>43</v>
      </c>
      <c r="O273" s="85"/>
      <c r="P273" s="222">
        <f>O273*H273</f>
        <v>0</v>
      </c>
      <c r="Q273" s="222">
        <v>0.065670000000000006</v>
      </c>
      <c r="R273" s="222">
        <f>Q273*H273</f>
        <v>0.19701000000000002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192</v>
      </c>
      <c r="AT273" s="224" t="s">
        <v>250</v>
      </c>
      <c r="AU273" s="224" t="s">
        <v>81</v>
      </c>
      <c r="AY273" s="18" t="s">
        <v>133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79</v>
      </c>
      <c r="BK273" s="225">
        <f>ROUND(I273*H273,2)</f>
        <v>0</v>
      </c>
      <c r="BL273" s="18" t="s">
        <v>140</v>
      </c>
      <c r="BM273" s="224" t="s">
        <v>894</v>
      </c>
    </row>
    <row r="274" s="2" customFormat="1">
      <c r="A274" s="39"/>
      <c r="B274" s="40"/>
      <c r="C274" s="41"/>
      <c r="D274" s="226" t="s">
        <v>142</v>
      </c>
      <c r="E274" s="41"/>
      <c r="F274" s="227" t="s">
        <v>446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142</v>
      </c>
      <c r="AU274" s="18" t="s">
        <v>81</v>
      </c>
    </row>
    <row r="275" s="13" customFormat="1">
      <c r="A275" s="13"/>
      <c r="B275" s="232"/>
      <c r="C275" s="233"/>
      <c r="D275" s="226" t="s">
        <v>146</v>
      </c>
      <c r="E275" s="234" t="s">
        <v>19</v>
      </c>
      <c r="F275" s="235" t="s">
        <v>641</v>
      </c>
      <c r="G275" s="233"/>
      <c r="H275" s="236">
        <v>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146</v>
      </c>
      <c r="AU275" s="242" t="s">
        <v>81</v>
      </c>
      <c r="AV275" s="13" t="s">
        <v>81</v>
      </c>
      <c r="AW275" s="13" t="s">
        <v>33</v>
      </c>
      <c r="AX275" s="13" t="s">
        <v>72</v>
      </c>
      <c r="AY275" s="242" t="s">
        <v>133</v>
      </c>
    </row>
    <row r="276" s="13" customFormat="1">
      <c r="A276" s="13"/>
      <c r="B276" s="232"/>
      <c r="C276" s="233"/>
      <c r="D276" s="226" t="s">
        <v>146</v>
      </c>
      <c r="E276" s="234" t="s">
        <v>19</v>
      </c>
      <c r="F276" s="235" t="s">
        <v>895</v>
      </c>
      <c r="G276" s="233"/>
      <c r="H276" s="236">
        <v>2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146</v>
      </c>
      <c r="AU276" s="242" t="s">
        <v>81</v>
      </c>
      <c r="AV276" s="13" t="s">
        <v>81</v>
      </c>
      <c r="AW276" s="13" t="s">
        <v>33</v>
      </c>
      <c r="AX276" s="13" t="s">
        <v>72</v>
      </c>
      <c r="AY276" s="242" t="s">
        <v>133</v>
      </c>
    </row>
    <row r="277" s="14" customFormat="1">
      <c r="A277" s="14"/>
      <c r="B277" s="243"/>
      <c r="C277" s="244"/>
      <c r="D277" s="226" t="s">
        <v>146</v>
      </c>
      <c r="E277" s="245" t="s">
        <v>19</v>
      </c>
      <c r="F277" s="246" t="s">
        <v>154</v>
      </c>
      <c r="G277" s="244"/>
      <c r="H277" s="247">
        <v>3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146</v>
      </c>
      <c r="AU277" s="253" t="s">
        <v>81</v>
      </c>
      <c r="AV277" s="14" t="s">
        <v>140</v>
      </c>
      <c r="AW277" s="14" t="s">
        <v>33</v>
      </c>
      <c r="AX277" s="14" t="s">
        <v>79</v>
      </c>
      <c r="AY277" s="253" t="s">
        <v>133</v>
      </c>
    </row>
    <row r="278" s="2" customFormat="1" ht="16.5" customHeight="1">
      <c r="A278" s="39"/>
      <c r="B278" s="40"/>
      <c r="C278" s="213" t="s">
        <v>435</v>
      </c>
      <c r="D278" s="213" t="s">
        <v>135</v>
      </c>
      <c r="E278" s="214" t="s">
        <v>451</v>
      </c>
      <c r="F278" s="215" t="s">
        <v>452</v>
      </c>
      <c r="G278" s="216" t="s">
        <v>187</v>
      </c>
      <c r="H278" s="217">
        <v>46</v>
      </c>
      <c r="I278" s="218"/>
      <c r="J278" s="219">
        <f>ROUND(I278*H278,2)</f>
        <v>0</v>
      </c>
      <c r="K278" s="215" t="s">
        <v>139</v>
      </c>
      <c r="L278" s="45"/>
      <c r="M278" s="220" t="s">
        <v>19</v>
      </c>
      <c r="N278" s="221" t="s">
        <v>43</v>
      </c>
      <c r="O278" s="85"/>
      <c r="P278" s="222">
        <f>O278*H278</f>
        <v>0</v>
      </c>
      <c r="Q278" s="222">
        <v>0.1295</v>
      </c>
      <c r="R278" s="222">
        <f>Q278*H278</f>
        <v>5.9569999999999999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140</v>
      </c>
      <c r="AT278" s="224" t="s">
        <v>135</v>
      </c>
      <c r="AU278" s="224" t="s">
        <v>81</v>
      </c>
      <c r="AY278" s="18" t="s">
        <v>133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79</v>
      </c>
      <c r="BK278" s="225">
        <f>ROUND(I278*H278,2)</f>
        <v>0</v>
      </c>
      <c r="BL278" s="18" t="s">
        <v>140</v>
      </c>
      <c r="BM278" s="224" t="s">
        <v>896</v>
      </c>
    </row>
    <row r="279" s="2" customFormat="1">
      <c r="A279" s="39"/>
      <c r="B279" s="40"/>
      <c r="C279" s="41"/>
      <c r="D279" s="226" t="s">
        <v>142</v>
      </c>
      <c r="E279" s="41"/>
      <c r="F279" s="227" t="s">
        <v>454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142</v>
      </c>
      <c r="AU279" s="18" t="s">
        <v>81</v>
      </c>
    </row>
    <row r="280" s="2" customFormat="1">
      <c r="A280" s="39"/>
      <c r="B280" s="40"/>
      <c r="C280" s="41"/>
      <c r="D280" s="226" t="s">
        <v>144</v>
      </c>
      <c r="E280" s="41"/>
      <c r="F280" s="231" t="s">
        <v>455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144</v>
      </c>
      <c r="AU280" s="18" t="s">
        <v>81</v>
      </c>
    </row>
    <row r="281" s="13" customFormat="1">
      <c r="A281" s="13"/>
      <c r="B281" s="232"/>
      <c r="C281" s="233"/>
      <c r="D281" s="226" t="s">
        <v>146</v>
      </c>
      <c r="E281" s="234" t="s">
        <v>19</v>
      </c>
      <c r="F281" s="235" t="s">
        <v>897</v>
      </c>
      <c r="G281" s="233"/>
      <c r="H281" s="236">
        <v>46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146</v>
      </c>
      <c r="AU281" s="242" t="s">
        <v>81</v>
      </c>
      <c r="AV281" s="13" t="s">
        <v>81</v>
      </c>
      <c r="AW281" s="13" t="s">
        <v>33</v>
      </c>
      <c r="AX281" s="13" t="s">
        <v>79</v>
      </c>
      <c r="AY281" s="242" t="s">
        <v>133</v>
      </c>
    </row>
    <row r="282" s="2" customFormat="1" ht="16.5" customHeight="1">
      <c r="A282" s="39"/>
      <c r="B282" s="40"/>
      <c r="C282" s="254" t="s">
        <v>440</v>
      </c>
      <c r="D282" s="254" t="s">
        <v>250</v>
      </c>
      <c r="E282" s="255" t="s">
        <v>458</v>
      </c>
      <c r="F282" s="256" t="s">
        <v>459</v>
      </c>
      <c r="G282" s="257" t="s">
        <v>187</v>
      </c>
      <c r="H282" s="258">
        <v>47.939999999999998</v>
      </c>
      <c r="I282" s="259"/>
      <c r="J282" s="260">
        <f>ROUND(I282*H282,2)</f>
        <v>0</v>
      </c>
      <c r="K282" s="256" t="s">
        <v>139</v>
      </c>
      <c r="L282" s="261"/>
      <c r="M282" s="262" t="s">
        <v>19</v>
      </c>
      <c r="N282" s="263" t="s">
        <v>43</v>
      </c>
      <c r="O282" s="85"/>
      <c r="P282" s="222">
        <f>O282*H282</f>
        <v>0</v>
      </c>
      <c r="Q282" s="222">
        <v>0.056120000000000003</v>
      </c>
      <c r="R282" s="222">
        <f>Q282*H282</f>
        <v>2.6903928000000001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192</v>
      </c>
      <c r="AT282" s="224" t="s">
        <v>250</v>
      </c>
      <c r="AU282" s="224" t="s">
        <v>81</v>
      </c>
      <c r="AY282" s="18" t="s">
        <v>133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79</v>
      </c>
      <c r="BK282" s="225">
        <f>ROUND(I282*H282,2)</f>
        <v>0</v>
      </c>
      <c r="BL282" s="18" t="s">
        <v>140</v>
      </c>
      <c r="BM282" s="224" t="s">
        <v>898</v>
      </c>
    </row>
    <row r="283" s="2" customFormat="1">
      <c r="A283" s="39"/>
      <c r="B283" s="40"/>
      <c r="C283" s="41"/>
      <c r="D283" s="226" t="s">
        <v>142</v>
      </c>
      <c r="E283" s="41"/>
      <c r="F283" s="227" t="s">
        <v>459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142</v>
      </c>
      <c r="AU283" s="18" t="s">
        <v>81</v>
      </c>
    </row>
    <row r="284" s="13" customFormat="1">
      <c r="A284" s="13"/>
      <c r="B284" s="232"/>
      <c r="C284" s="233"/>
      <c r="D284" s="226" t="s">
        <v>146</v>
      </c>
      <c r="E284" s="234" t="s">
        <v>19</v>
      </c>
      <c r="F284" s="235" t="s">
        <v>899</v>
      </c>
      <c r="G284" s="233"/>
      <c r="H284" s="236">
        <v>47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146</v>
      </c>
      <c r="AU284" s="242" t="s">
        <v>81</v>
      </c>
      <c r="AV284" s="13" t="s">
        <v>81</v>
      </c>
      <c r="AW284" s="13" t="s">
        <v>33</v>
      </c>
      <c r="AX284" s="13" t="s">
        <v>79</v>
      </c>
      <c r="AY284" s="242" t="s">
        <v>133</v>
      </c>
    </row>
    <row r="285" s="13" customFormat="1">
      <c r="A285" s="13"/>
      <c r="B285" s="232"/>
      <c r="C285" s="233"/>
      <c r="D285" s="226" t="s">
        <v>146</v>
      </c>
      <c r="E285" s="233"/>
      <c r="F285" s="235" t="s">
        <v>900</v>
      </c>
      <c r="G285" s="233"/>
      <c r="H285" s="236">
        <v>47.939999999999998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146</v>
      </c>
      <c r="AU285" s="242" t="s">
        <v>81</v>
      </c>
      <c r="AV285" s="13" t="s">
        <v>81</v>
      </c>
      <c r="AW285" s="13" t="s">
        <v>4</v>
      </c>
      <c r="AX285" s="13" t="s">
        <v>79</v>
      </c>
      <c r="AY285" s="242" t="s">
        <v>133</v>
      </c>
    </row>
    <row r="286" s="2" customFormat="1" ht="16.5" customHeight="1">
      <c r="A286" s="39"/>
      <c r="B286" s="40"/>
      <c r="C286" s="213" t="s">
        <v>444</v>
      </c>
      <c r="D286" s="213" t="s">
        <v>135</v>
      </c>
      <c r="E286" s="214" t="s">
        <v>463</v>
      </c>
      <c r="F286" s="215" t="s">
        <v>464</v>
      </c>
      <c r="G286" s="216" t="s">
        <v>201</v>
      </c>
      <c r="H286" s="217">
        <v>1.6299999999999999</v>
      </c>
      <c r="I286" s="218"/>
      <c r="J286" s="219">
        <f>ROUND(I286*H286,2)</f>
        <v>0</v>
      </c>
      <c r="K286" s="215" t="s">
        <v>139</v>
      </c>
      <c r="L286" s="45"/>
      <c r="M286" s="220" t="s">
        <v>19</v>
      </c>
      <c r="N286" s="221" t="s">
        <v>43</v>
      </c>
      <c r="O286" s="85"/>
      <c r="P286" s="222">
        <f>O286*H286</f>
        <v>0</v>
      </c>
      <c r="Q286" s="222">
        <v>2.2563399999999998</v>
      </c>
      <c r="R286" s="222">
        <f>Q286*H286</f>
        <v>3.6778341999999995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140</v>
      </c>
      <c r="AT286" s="224" t="s">
        <v>135</v>
      </c>
      <c r="AU286" s="224" t="s">
        <v>81</v>
      </c>
      <c r="AY286" s="18" t="s">
        <v>133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79</v>
      </c>
      <c r="BK286" s="225">
        <f>ROUND(I286*H286,2)</f>
        <v>0</v>
      </c>
      <c r="BL286" s="18" t="s">
        <v>140</v>
      </c>
      <c r="BM286" s="224" t="s">
        <v>901</v>
      </c>
    </row>
    <row r="287" s="2" customFormat="1">
      <c r="A287" s="39"/>
      <c r="B287" s="40"/>
      <c r="C287" s="41"/>
      <c r="D287" s="226" t="s">
        <v>142</v>
      </c>
      <c r="E287" s="41"/>
      <c r="F287" s="227" t="s">
        <v>466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142</v>
      </c>
      <c r="AU287" s="18" t="s">
        <v>81</v>
      </c>
    </row>
    <row r="288" s="13" customFormat="1">
      <c r="A288" s="13"/>
      <c r="B288" s="232"/>
      <c r="C288" s="233"/>
      <c r="D288" s="226" t="s">
        <v>146</v>
      </c>
      <c r="E288" s="234" t="s">
        <v>19</v>
      </c>
      <c r="F288" s="235" t="s">
        <v>902</v>
      </c>
      <c r="G288" s="233"/>
      <c r="H288" s="236">
        <v>1.6299999999999999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146</v>
      </c>
      <c r="AU288" s="242" t="s">
        <v>81</v>
      </c>
      <c r="AV288" s="13" t="s">
        <v>81</v>
      </c>
      <c r="AW288" s="13" t="s">
        <v>33</v>
      </c>
      <c r="AX288" s="13" t="s">
        <v>79</v>
      </c>
      <c r="AY288" s="242" t="s">
        <v>133</v>
      </c>
    </row>
    <row r="289" s="2" customFormat="1" ht="16.5" customHeight="1">
      <c r="A289" s="39"/>
      <c r="B289" s="40"/>
      <c r="C289" s="213" t="s">
        <v>450</v>
      </c>
      <c r="D289" s="213" t="s">
        <v>135</v>
      </c>
      <c r="E289" s="214" t="s">
        <v>469</v>
      </c>
      <c r="F289" s="215" t="s">
        <v>470</v>
      </c>
      <c r="G289" s="216" t="s">
        <v>187</v>
      </c>
      <c r="H289" s="217">
        <v>47</v>
      </c>
      <c r="I289" s="218"/>
      <c r="J289" s="219">
        <f>ROUND(I289*H289,2)</f>
        <v>0</v>
      </c>
      <c r="K289" s="215" t="s">
        <v>139</v>
      </c>
      <c r="L289" s="45"/>
      <c r="M289" s="220" t="s">
        <v>19</v>
      </c>
      <c r="N289" s="221" t="s">
        <v>43</v>
      </c>
      <c r="O289" s="85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140</v>
      </c>
      <c r="AT289" s="224" t="s">
        <v>135</v>
      </c>
      <c r="AU289" s="224" t="s">
        <v>81</v>
      </c>
      <c r="AY289" s="18" t="s">
        <v>133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79</v>
      </c>
      <c r="BK289" s="225">
        <f>ROUND(I289*H289,2)</f>
        <v>0</v>
      </c>
      <c r="BL289" s="18" t="s">
        <v>140</v>
      </c>
      <c r="BM289" s="224" t="s">
        <v>903</v>
      </c>
    </row>
    <row r="290" s="2" customFormat="1">
      <c r="A290" s="39"/>
      <c r="B290" s="40"/>
      <c r="C290" s="41"/>
      <c r="D290" s="226" t="s">
        <v>142</v>
      </c>
      <c r="E290" s="41"/>
      <c r="F290" s="227" t="s">
        <v>472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142</v>
      </c>
      <c r="AU290" s="18" t="s">
        <v>81</v>
      </c>
    </row>
    <row r="291" s="2" customFormat="1">
      <c r="A291" s="39"/>
      <c r="B291" s="40"/>
      <c r="C291" s="41"/>
      <c r="D291" s="226" t="s">
        <v>144</v>
      </c>
      <c r="E291" s="41"/>
      <c r="F291" s="231" t="s">
        <v>473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144</v>
      </c>
      <c r="AU291" s="18" t="s">
        <v>81</v>
      </c>
    </row>
    <row r="292" s="13" customFormat="1">
      <c r="A292" s="13"/>
      <c r="B292" s="232"/>
      <c r="C292" s="233"/>
      <c r="D292" s="226" t="s">
        <v>146</v>
      </c>
      <c r="E292" s="234" t="s">
        <v>19</v>
      </c>
      <c r="F292" s="235" t="s">
        <v>904</v>
      </c>
      <c r="G292" s="233"/>
      <c r="H292" s="236">
        <v>47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146</v>
      </c>
      <c r="AU292" s="242" t="s">
        <v>81</v>
      </c>
      <c r="AV292" s="13" t="s">
        <v>81</v>
      </c>
      <c r="AW292" s="13" t="s">
        <v>33</v>
      </c>
      <c r="AX292" s="13" t="s">
        <v>79</v>
      </c>
      <c r="AY292" s="242" t="s">
        <v>133</v>
      </c>
    </row>
    <row r="293" s="12" customFormat="1" ht="22.8" customHeight="1">
      <c r="A293" s="12"/>
      <c r="B293" s="197"/>
      <c r="C293" s="198"/>
      <c r="D293" s="199" t="s">
        <v>71</v>
      </c>
      <c r="E293" s="211" t="s">
        <v>481</v>
      </c>
      <c r="F293" s="211" t="s">
        <v>482</v>
      </c>
      <c r="G293" s="198"/>
      <c r="H293" s="198"/>
      <c r="I293" s="201"/>
      <c r="J293" s="212">
        <f>BK293</f>
        <v>0</v>
      </c>
      <c r="K293" s="198"/>
      <c r="L293" s="203"/>
      <c r="M293" s="204"/>
      <c r="N293" s="205"/>
      <c r="O293" s="205"/>
      <c r="P293" s="206">
        <f>SUM(P294:P324)</f>
        <v>0</v>
      </c>
      <c r="Q293" s="205"/>
      <c r="R293" s="206">
        <f>SUM(R294:R324)</f>
        <v>0</v>
      </c>
      <c r="S293" s="205"/>
      <c r="T293" s="207">
        <f>SUM(T294:T324)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8" t="s">
        <v>79</v>
      </c>
      <c r="AT293" s="209" t="s">
        <v>71</v>
      </c>
      <c r="AU293" s="209" t="s">
        <v>79</v>
      </c>
      <c r="AY293" s="208" t="s">
        <v>133</v>
      </c>
      <c r="BK293" s="210">
        <f>SUM(BK294:BK324)</f>
        <v>0</v>
      </c>
    </row>
    <row r="294" s="2" customFormat="1">
      <c r="A294" s="39"/>
      <c r="B294" s="40"/>
      <c r="C294" s="213" t="s">
        <v>457</v>
      </c>
      <c r="D294" s="213" t="s">
        <v>135</v>
      </c>
      <c r="E294" s="214" t="s">
        <v>484</v>
      </c>
      <c r="F294" s="215" t="s">
        <v>485</v>
      </c>
      <c r="G294" s="216" t="s">
        <v>230</v>
      </c>
      <c r="H294" s="217">
        <v>16.667999999999999</v>
      </c>
      <c r="I294" s="218"/>
      <c r="J294" s="219">
        <f>ROUND(I294*H294,2)</f>
        <v>0</v>
      </c>
      <c r="K294" s="215" t="s">
        <v>139</v>
      </c>
      <c r="L294" s="45"/>
      <c r="M294" s="220" t="s">
        <v>19</v>
      </c>
      <c r="N294" s="221" t="s">
        <v>43</v>
      </c>
      <c r="O294" s="85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140</v>
      </c>
      <c r="AT294" s="224" t="s">
        <v>135</v>
      </c>
      <c r="AU294" s="224" t="s">
        <v>81</v>
      </c>
      <c r="AY294" s="18" t="s">
        <v>133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79</v>
      </c>
      <c r="BK294" s="225">
        <f>ROUND(I294*H294,2)</f>
        <v>0</v>
      </c>
      <c r="BL294" s="18" t="s">
        <v>140</v>
      </c>
      <c r="BM294" s="224" t="s">
        <v>905</v>
      </c>
    </row>
    <row r="295" s="2" customFormat="1">
      <c r="A295" s="39"/>
      <c r="B295" s="40"/>
      <c r="C295" s="41"/>
      <c r="D295" s="226" t="s">
        <v>142</v>
      </c>
      <c r="E295" s="41"/>
      <c r="F295" s="227" t="s">
        <v>487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142</v>
      </c>
      <c r="AU295" s="18" t="s">
        <v>81</v>
      </c>
    </row>
    <row r="296" s="2" customFormat="1">
      <c r="A296" s="39"/>
      <c r="B296" s="40"/>
      <c r="C296" s="41"/>
      <c r="D296" s="226" t="s">
        <v>144</v>
      </c>
      <c r="E296" s="41"/>
      <c r="F296" s="231" t="s">
        <v>233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144</v>
      </c>
      <c r="AU296" s="18" t="s">
        <v>81</v>
      </c>
    </row>
    <row r="297" s="13" customFormat="1">
      <c r="A297" s="13"/>
      <c r="B297" s="232"/>
      <c r="C297" s="233"/>
      <c r="D297" s="226" t="s">
        <v>146</v>
      </c>
      <c r="E297" s="234" t="s">
        <v>19</v>
      </c>
      <c r="F297" s="235" t="s">
        <v>906</v>
      </c>
      <c r="G297" s="233"/>
      <c r="H297" s="236">
        <v>16.667999999999999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146</v>
      </c>
      <c r="AU297" s="242" t="s">
        <v>81</v>
      </c>
      <c r="AV297" s="13" t="s">
        <v>81</v>
      </c>
      <c r="AW297" s="13" t="s">
        <v>33</v>
      </c>
      <c r="AX297" s="13" t="s">
        <v>79</v>
      </c>
      <c r="AY297" s="242" t="s">
        <v>133</v>
      </c>
    </row>
    <row r="298" s="2" customFormat="1">
      <c r="A298" s="39"/>
      <c r="B298" s="40"/>
      <c r="C298" s="213" t="s">
        <v>462</v>
      </c>
      <c r="D298" s="213" t="s">
        <v>135</v>
      </c>
      <c r="E298" s="214" t="s">
        <v>490</v>
      </c>
      <c r="F298" s="215" t="s">
        <v>232</v>
      </c>
      <c r="G298" s="216" t="s">
        <v>230</v>
      </c>
      <c r="H298" s="217">
        <v>14.91</v>
      </c>
      <c r="I298" s="218"/>
      <c r="J298" s="219">
        <f>ROUND(I298*H298,2)</f>
        <v>0</v>
      </c>
      <c r="K298" s="215" t="s">
        <v>139</v>
      </c>
      <c r="L298" s="45"/>
      <c r="M298" s="220" t="s">
        <v>19</v>
      </c>
      <c r="N298" s="221" t="s">
        <v>43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140</v>
      </c>
      <c r="AT298" s="224" t="s">
        <v>135</v>
      </c>
      <c r="AU298" s="224" t="s">
        <v>81</v>
      </c>
      <c r="AY298" s="18" t="s">
        <v>133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79</v>
      </c>
      <c r="BK298" s="225">
        <f>ROUND(I298*H298,2)</f>
        <v>0</v>
      </c>
      <c r="BL298" s="18" t="s">
        <v>140</v>
      </c>
      <c r="BM298" s="224" t="s">
        <v>907</v>
      </c>
    </row>
    <row r="299" s="2" customFormat="1">
      <c r="A299" s="39"/>
      <c r="B299" s="40"/>
      <c r="C299" s="41"/>
      <c r="D299" s="226" t="s">
        <v>142</v>
      </c>
      <c r="E299" s="41"/>
      <c r="F299" s="227" t="s">
        <v>232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142</v>
      </c>
      <c r="AU299" s="18" t="s">
        <v>81</v>
      </c>
    </row>
    <row r="300" s="2" customFormat="1">
      <c r="A300" s="39"/>
      <c r="B300" s="40"/>
      <c r="C300" s="41"/>
      <c r="D300" s="226" t="s">
        <v>144</v>
      </c>
      <c r="E300" s="41"/>
      <c r="F300" s="231" t="s">
        <v>233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144</v>
      </c>
      <c r="AU300" s="18" t="s">
        <v>81</v>
      </c>
    </row>
    <row r="301" s="13" customFormat="1">
      <c r="A301" s="13"/>
      <c r="B301" s="232"/>
      <c r="C301" s="233"/>
      <c r="D301" s="226" t="s">
        <v>146</v>
      </c>
      <c r="E301" s="234" t="s">
        <v>19</v>
      </c>
      <c r="F301" s="235" t="s">
        <v>908</v>
      </c>
      <c r="G301" s="233"/>
      <c r="H301" s="236">
        <v>14.91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146</v>
      </c>
      <c r="AU301" s="242" t="s">
        <v>81</v>
      </c>
      <c r="AV301" s="13" t="s">
        <v>81</v>
      </c>
      <c r="AW301" s="13" t="s">
        <v>33</v>
      </c>
      <c r="AX301" s="13" t="s">
        <v>79</v>
      </c>
      <c r="AY301" s="242" t="s">
        <v>133</v>
      </c>
    </row>
    <row r="302" s="2" customFormat="1">
      <c r="A302" s="39"/>
      <c r="B302" s="40"/>
      <c r="C302" s="213" t="s">
        <v>468</v>
      </c>
      <c r="D302" s="213" t="s">
        <v>135</v>
      </c>
      <c r="E302" s="214" t="s">
        <v>494</v>
      </c>
      <c r="F302" s="215" t="s">
        <v>495</v>
      </c>
      <c r="G302" s="216" t="s">
        <v>230</v>
      </c>
      <c r="H302" s="217">
        <v>10.92</v>
      </c>
      <c r="I302" s="218"/>
      <c r="J302" s="219">
        <f>ROUND(I302*H302,2)</f>
        <v>0</v>
      </c>
      <c r="K302" s="215" t="s">
        <v>139</v>
      </c>
      <c r="L302" s="45"/>
      <c r="M302" s="220" t="s">
        <v>19</v>
      </c>
      <c r="N302" s="221" t="s">
        <v>43</v>
      </c>
      <c r="O302" s="85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140</v>
      </c>
      <c r="AT302" s="224" t="s">
        <v>135</v>
      </c>
      <c r="AU302" s="224" t="s">
        <v>81</v>
      </c>
      <c r="AY302" s="18" t="s">
        <v>133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79</v>
      </c>
      <c r="BK302" s="225">
        <f>ROUND(I302*H302,2)</f>
        <v>0</v>
      </c>
      <c r="BL302" s="18" t="s">
        <v>140</v>
      </c>
      <c r="BM302" s="224" t="s">
        <v>909</v>
      </c>
    </row>
    <row r="303" s="2" customFormat="1">
      <c r="A303" s="39"/>
      <c r="B303" s="40"/>
      <c r="C303" s="41"/>
      <c r="D303" s="226" t="s">
        <v>142</v>
      </c>
      <c r="E303" s="41"/>
      <c r="F303" s="227" t="s">
        <v>495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142</v>
      </c>
      <c r="AU303" s="18" t="s">
        <v>81</v>
      </c>
    </row>
    <row r="304" s="2" customFormat="1">
      <c r="A304" s="39"/>
      <c r="B304" s="40"/>
      <c r="C304" s="41"/>
      <c r="D304" s="226" t="s">
        <v>144</v>
      </c>
      <c r="E304" s="41"/>
      <c r="F304" s="231" t="s">
        <v>233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144</v>
      </c>
      <c r="AU304" s="18" t="s">
        <v>81</v>
      </c>
    </row>
    <row r="305" s="13" customFormat="1">
      <c r="A305" s="13"/>
      <c r="B305" s="232"/>
      <c r="C305" s="233"/>
      <c r="D305" s="226" t="s">
        <v>146</v>
      </c>
      <c r="E305" s="234" t="s">
        <v>19</v>
      </c>
      <c r="F305" s="235" t="s">
        <v>910</v>
      </c>
      <c r="G305" s="233"/>
      <c r="H305" s="236">
        <v>10.92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146</v>
      </c>
      <c r="AU305" s="242" t="s">
        <v>81</v>
      </c>
      <c r="AV305" s="13" t="s">
        <v>81</v>
      </c>
      <c r="AW305" s="13" t="s">
        <v>33</v>
      </c>
      <c r="AX305" s="13" t="s">
        <v>79</v>
      </c>
      <c r="AY305" s="242" t="s">
        <v>133</v>
      </c>
    </row>
    <row r="306" s="2" customFormat="1" ht="16.5" customHeight="1">
      <c r="A306" s="39"/>
      <c r="B306" s="40"/>
      <c r="C306" s="213" t="s">
        <v>475</v>
      </c>
      <c r="D306" s="213" t="s">
        <v>135</v>
      </c>
      <c r="E306" s="214" t="s">
        <v>499</v>
      </c>
      <c r="F306" s="215" t="s">
        <v>500</v>
      </c>
      <c r="G306" s="216" t="s">
        <v>230</v>
      </c>
      <c r="H306" s="217">
        <v>42.497999999999998</v>
      </c>
      <c r="I306" s="218"/>
      <c r="J306" s="219">
        <f>ROUND(I306*H306,2)</f>
        <v>0</v>
      </c>
      <c r="K306" s="215" t="s">
        <v>139</v>
      </c>
      <c r="L306" s="45"/>
      <c r="M306" s="220" t="s">
        <v>19</v>
      </c>
      <c r="N306" s="221" t="s">
        <v>43</v>
      </c>
      <c r="O306" s="85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140</v>
      </c>
      <c r="AT306" s="224" t="s">
        <v>135</v>
      </c>
      <c r="AU306" s="224" t="s">
        <v>81</v>
      </c>
      <c r="AY306" s="18" t="s">
        <v>133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79</v>
      </c>
      <c r="BK306" s="225">
        <f>ROUND(I306*H306,2)</f>
        <v>0</v>
      </c>
      <c r="BL306" s="18" t="s">
        <v>140</v>
      </c>
      <c r="BM306" s="224" t="s">
        <v>911</v>
      </c>
    </row>
    <row r="307" s="2" customFormat="1">
      <c r="A307" s="39"/>
      <c r="B307" s="40"/>
      <c r="C307" s="41"/>
      <c r="D307" s="226" t="s">
        <v>142</v>
      </c>
      <c r="E307" s="41"/>
      <c r="F307" s="227" t="s">
        <v>502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142</v>
      </c>
      <c r="AU307" s="18" t="s">
        <v>81</v>
      </c>
    </row>
    <row r="308" s="2" customFormat="1">
      <c r="A308" s="39"/>
      <c r="B308" s="40"/>
      <c r="C308" s="41"/>
      <c r="D308" s="226" t="s">
        <v>144</v>
      </c>
      <c r="E308" s="41"/>
      <c r="F308" s="231" t="s">
        <v>503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144</v>
      </c>
      <c r="AU308" s="18" t="s">
        <v>81</v>
      </c>
    </row>
    <row r="309" s="15" customFormat="1">
      <c r="A309" s="15"/>
      <c r="B309" s="264"/>
      <c r="C309" s="265"/>
      <c r="D309" s="226" t="s">
        <v>146</v>
      </c>
      <c r="E309" s="266" t="s">
        <v>19</v>
      </c>
      <c r="F309" s="267" t="s">
        <v>504</v>
      </c>
      <c r="G309" s="265"/>
      <c r="H309" s="266" t="s">
        <v>19</v>
      </c>
      <c r="I309" s="268"/>
      <c r="J309" s="265"/>
      <c r="K309" s="265"/>
      <c r="L309" s="269"/>
      <c r="M309" s="270"/>
      <c r="N309" s="271"/>
      <c r="O309" s="271"/>
      <c r="P309" s="271"/>
      <c r="Q309" s="271"/>
      <c r="R309" s="271"/>
      <c r="S309" s="271"/>
      <c r="T309" s="272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3" t="s">
        <v>146</v>
      </c>
      <c r="AU309" s="273" t="s">
        <v>81</v>
      </c>
      <c r="AV309" s="15" t="s">
        <v>79</v>
      </c>
      <c r="AW309" s="15" t="s">
        <v>33</v>
      </c>
      <c r="AX309" s="15" t="s">
        <v>72</v>
      </c>
      <c r="AY309" s="273" t="s">
        <v>133</v>
      </c>
    </row>
    <row r="310" s="13" customFormat="1">
      <c r="A310" s="13"/>
      <c r="B310" s="232"/>
      <c r="C310" s="233"/>
      <c r="D310" s="226" t="s">
        <v>146</v>
      </c>
      <c r="E310" s="234" t="s">
        <v>19</v>
      </c>
      <c r="F310" s="235" t="s">
        <v>912</v>
      </c>
      <c r="G310" s="233"/>
      <c r="H310" s="236">
        <v>1.8700000000000001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146</v>
      </c>
      <c r="AU310" s="242" t="s">
        <v>81</v>
      </c>
      <c r="AV310" s="13" t="s">
        <v>81</v>
      </c>
      <c r="AW310" s="13" t="s">
        <v>33</v>
      </c>
      <c r="AX310" s="13" t="s">
        <v>72</v>
      </c>
      <c r="AY310" s="242" t="s">
        <v>133</v>
      </c>
    </row>
    <row r="311" s="13" customFormat="1">
      <c r="A311" s="13"/>
      <c r="B311" s="232"/>
      <c r="C311" s="233"/>
      <c r="D311" s="226" t="s">
        <v>146</v>
      </c>
      <c r="E311" s="234" t="s">
        <v>19</v>
      </c>
      <c r="F311" s="235" t="s">
        <v>913</v>
      </c>
      <c r="G311" s="233"/>
      <c r="H311" s="236">
        <v>8.9179999999999993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146</v>
      </c>
      <c r="AU311" s="242" t="s">
        <v>81</v>
      </c>
      <c r="AV311" s="13" t="s">
        <v>81</v>
      </c>
      <c r="AW311" s="13" t="s">
        <v>33</v>
      </c>
      <c r="AX311" s="13" t="s">
        <v>72</v>
      </c>
      <c r="AY311" s="242" t="s">
        <v>133</v>
      </c>
    </row>
    <row r="312" s="13" customFormat="1">
      <c r="A312" s="13"/>
      <c r="B312" s="232"/>
      <c r="C312" s="233"/>
      <c r="D312" s="226" t="s">
        <v>146</v>
      </c>
      <c r="E312" s="234" t="s">
        <v>19</v>
      </c>
      <c r="F312" s="235" t="s">
        <v>914</v>
      </c>
      <c r="G312" s="233"/>
      <c r="H312" s="236">
        <v>1.3799999999999999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146</v>
      </c>
      <c r="AU312" s="242" t="s">
        <v>81</v>
      </c>
      <c r="AV312" s="13" t="s">
        <v>81</v>
      </c>
      <c r="AW312" s="13" t="s">
        <v>33</v>
      </c>
      <c r="AX312" s="13" t="s">
        <v>72</v>
      </c>
      <c r="AY312" s="242" t="s">
        <v>133</v>
      </c>
    </row>
    <row r="313" s="13" customFormat="1">
      <c r="A313" s="13"/>
      <c r="B313" s="232"/>
      <c r="C313" s="233"/>
      <c r="D313" s="226" t="s">
        <v>146</v>
      </c>
      <c r="E313" s="234" t="s">
        <v>19</v>
      </c>
      <c r="F313" s="235" t="s">
        <v>868</v>
      </c>
      <c r="G313" s="233"/>
      <c r="H313" s="236">
        <v>4.5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146</v>
      </c>
      <c r="AU313" s="242" t="s">
        <v>81</v>
      </c>
      <c r="AV313" s="13" t="s">
        <v>81</v>
      </c>
      <c r="AW313" s="13" t="s">
        <v>33</v>
      </c>
      <c r="AX313" s="13" t="s">
        <v>72</v>
      </c>
      <c r="AY313" s="242" t="s">
        <v>133</v>
      </c>
    </row>
    <row r="314" s="15" customFormat="1">
      <c r="A314" s="15"/>
      <c r="B314" s="264"/>
      <c r="C314" s="265"/>
      <c r="D314" s="226" t="s">
        <v>146</v>
      </c>
      <c r="E314" s="266" t="s">
        <v>19</v>
      </c>
      <c r="F314" s="267" t="s">
        <v>509</v>
      </c>
      <c r="G314" s="265"/>
      <c r="H314" s="266" t="s">
        <v>19</v>
      </c>
      <c r="I314" s="268"/>
      <c r="J314" s="265"/>
      <c r="K314" s="265"/>
      <c r="L314" s="269"/>
      <c r="M314" s="270"/>
      <c r="N314" s="271"/>
      <c r="O314" s="271"/>
      <c r="P314" s="271"/>
      <c r="Q314" s="271"/>
      <c r="R314" s="271"/>
      <c r="S314" s="271"/>
      <c r="T314" s="272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3" t="s">
        <v>146</v>
      </c>
      <c r="AU314" s="273" t="s">
        <v>81</v>
      </c>
      <c r="AV314" s="15" t="s">
        <v>79</v>
      </c>
      <c r="AW314" s="15" t="s">
        <v>33</v>
      </c>
      <c r="AX314" s="15" t="s">
        <v>72</v>
      </c>
      <c r="AY314" s="273" t="s">
        <v>133</v>
      </c>
    </row>
    <row r="315" s="13" customFormat="1">
      <c r="A315" s="13"/>
      <c r="B315" s="232"/>
      <c r="C315" s="233"/>
      <c r="D315" s="226" t="s">
        <v>146</v>
      </c>
      <c r="E315" s="234" t="s">
        <v>19</v>
      </c>
      <c r="F315" s="235" t="s">
        <v>915</v>
      </c>
      <c r="G315" s="233"/>
      <c r="H315" s="236">
        <v>0.80000000000000004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146</v>
      </c>
      <c r="AU315" s="242" t="s">
        <v>81</v>
      </c>
      <c r="AV315" s="13" t="s">
        <v>81</v>
      </c>
      <c r="AW315" s="13" t="s">
        <v>33</v>
      </c>
      <c r="AX315" s="13" t="s">
        <v>72</v>
      </c>
      <c r="AY315" s="242" t="s">
        <v>133</v>
      </c>
    </row>
    <row r="316" s="13" customFormat="1">
      <c r="A316" s="13"/>
      <c r="B316" s="232"/>
      <c r="C316" s="233"/>
      <c r="D316" s="226" t="s">
        <v>146</v>
      </c>
      <c r="E316" s="234" t="s">
        <v>19</v>
      </c>
      <c r="F316" s="235" t="s">
        <v>916</v>
      </c>
      <c r="G316" s="233"/>
      <c r="H316" s="236">
        <v>7.6500000000000004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146</v>
      </c>
      <c r="AU316" s="242" t="s">
        <v>81</v>
      </c>
      <c r="AV316" s="13" t="s">
        <v>81</v>
      </c>
      <c r="AW316" s="13" t="s">
        <v>33</v>
      </c>
      <c r="AX316" s="13" t="s">
        <v>72</v>
      </c>
      <c r="AY316" s="242" t="s">
        <v>133</v>
      </c>
    </row>
    <row r="317" s="13" customFormat="1">
      <c r="A317" s="13"/>
      <c r="B317" s="232"/>
      <c r="C317" s="233"/>
      <c r="D317" s="226" t="s">
        <v>146</v>
      </c>
      <c r="E317" s="234" t="s">
        <v>19</v>
      </c>
      <c r="F317" s="235" t="s">
        <v>917</v>
      </c>
      <c r="G317" s="233"/>
      <c r="H317" s="236">
        <v>6.46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146</v>
      </c>
      <c r="AU317" s="242" t="s">
        <v>81</v>
      </c>
      <c r="AV317" s="13" t="s">
        <v>81</v>
      </c>
      <c r="AW317" s="13" t="s">
        <v>33</v>
      </c>
      <c r="AX317" s="13" t="s">
        <v>72</v>
      </c>
      <c r="AY317" s="242" t="s">
        <v>133</v>
      </c>
    </row>
    <row r="318" s="15" customFormat="1">
      <c r="A318" s="15"/>
      <c r="B318" s="264"/>
      <c r="C318" s="265"/>
      <c r="D318" s="226" t="s">
        <v>146</v>
      </c>
      <c r="E318" s="266" t="s">
        <v>19</v>
      </c>
      <c r="F318" s="267" t="s">
        <v>516</v>
      </c>
      <c r="G318" s="265"/>
      <c r="H318" s="266" t="s">
        <v>19</v>
      </c>
      <c r="I318" s="268"/>
      <c r="J318" s="265"/>
      <c r="K318" s="265"/>
      <c r="L318" s="269"/>
      <c r="M318" s="270"/>
      <c r="N318" s="271"/>
      <c r="O318" s="271"/>
      <c r="P318" s="271"/>
      <c r="Q318" s="271"/>
      <c r="R318" s="271"/>
      <c r="S318" s="271"/>
      <c r="T318" s="27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3" t="s">
        <v>146</v>
      </c>
      <c r="AU318" s="273" t="s">
        <v>81</v>
      </c>
      <c r="AV318" s="15" t="s">
        <v>79</v>
      </c>
      <c r="AW318" s="15" t="s">
        <v>33</v>
      </c>
      <c r="AX318" s="15" t="s">
        <v>72</v>
      </c>
      <c r="AY318" s="273" t="s">
        <v>133</v>
      </c>
    </row>
    <row r="319" s="13" customFormat="1">
      <c r="A319" s="13"/>
      <c r="B319" s="232"/>
      <c r="C319" s="233"/>
      <c r="D319" s="226" t="s">
        <v>146</v>
      </c>
      <c r="E319" s="234" t="s">
        <v>19</v>
      </c>
      <c r="F319" s="235" t="s">
        <v>918</v>
      </c>
      <c r="G319" s="233"/>
      <c r="H319" s="236">
        <v>10.92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146</v>
      </c>
      <c r="AU319" s="242" t="s">
        <v>81</v>
      </c>
      <c r="AV319" s="13" t="s">
        <v>81</v>
      </c>
      <c r="AW319" s="13" t="s">
        <v>33</v>
      </c>
      <c r="AX319" s="13" t="s">
        <v>72</v>
      </c>
      <c r="AY319" s="242" t="s">
        <v>133</v>
      </c>
    </row>
    <row r="320" s="14" customFormat="1">
      <c r="A320" s="14"/>
      <c r="B320" s="243"/>
      <c r="C320" s="244"/>
      <c r="D320" s="226" t="s">
        <v>146</v>
      </c>
      <c r="E320" s="245" t="s">
        <v>19</v>
      </c>
      <c r="F320" s="246" t="s">
        <v>154</v>
      </c>
      <c r="G320" s="244"/>
      <c r="H320" s="247">
        <v>42.497999999999998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146</v>
      </c>
      <c r="AU320" s="253" t="s">
        <v>81</v>
      </c>
      <c r="AV320" s="14" t="s">
        <v>140</v>
      </c>
      <c r="AW320" s="14" t="s">
        <v>33</v>
      </c>
      <c r="AX320" s="14" t="s">
        <v>79</v>
      </c>
      <c r="AY320" s="253" t="s">
        <v>133</v>
      </c>
    </row>
    <row r="321" s="2" customFormat="1" ht="16.5" customHeight="1">
      <c r="A321" s="39"/>
      <c r="B321" s="40"/>
      <c r="C321" s="213" t="s">
        <v>483</v>
      </c>
      <c r="D321" s="213" t="s">
        <v>135</v>
      </c>
      <c r="E321" s="214" t="s">
        <v>520</v>
      </c>
      <c r="F321" s="215" t="s">
        <v>521</v>
      </c>
      <c r="G321" s="216" t="s">
        <v>230</v>
      </c>
      <c r="H321" s="217">
        <v>934.95600000000002</v>
      </c>
      <c r="I321" s="218"/>
      <c r="J321" s="219">
        <f>ROUND(I321*H321,2)</f>
        <v>0</v>
      </c>
      <c r="K321" s="215" t="s">
        <v>139</v>
      </c>
      <c r="L321" s="45"/>
      <c r="M321" s="220" t="s">
        <v>19</v>
      </c>
      <c r="N321" s="221" t="s">
        <v>43</v>
      </c>
      <c r="O321" s="85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140</v>
      </c>
      <c r="AT321" s="224" t="s">
        <v>135</v>
      </c>
      <c r="AU321" s="224" t="s">
        <v>81</v>
      </c>
      <c r="AY321" s="18" t="s">
        <v>133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8" t="s">
        <v>79</v>
      </c>
      <c r="BK321" s="225">
        <f>ROUND(I321*H321,2)</f>
        <v>0</v>
      </c>
      <c r="BL321" s="18" t="s">
        <v>140</v>
      </c>
      <c r="BM321" s="224" t="s">
        <v>919</v>
      </c>
    </row>
    <row r="322" s="2" customFormat="1">
      <c r="A322" s="39"/>
      <c r="B322" s="40"/>
      <c r="C322" s="41"/>
      <c r="D322" s="226" t="s">
        <v>142</v>
      </c>
      <c r="E322" s="41"/>
      <c r="F322" s="227" t="s">
        <v>523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142</v>
      </c>
      <c r="AU322" s="18" t="s">
        <v>81</v>
      </c>
    </row>
    <row r="323" s="2" customFormat="1">
      <c r="A323" s="39"/>
      <c r="B323" s="40"/>
      <c r="C323" s="41"/>
      <c r="D323" s="226" t="s">
        <v>144</v>
      </c>
      <c r="E323" s="41"/>
      <c r="F323" s="231" t="s">
        <v>503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144</v>
      </c>
      <c r="AU323" s="18" t="s">
        <v>81</v>
      </c>
    </row>
    <row r="324" s="13" customFormat="1">
      <c r="A324" s="13"/>
      <c r="B324" s="232"/>
      <c r="C324" s="233"/>
      <c r="D324" s="226" t="s">
        <v>146</v>
      </c>
      <c r="E324" s="234" t="s">
        <v>19</v>
      </c>
      <c r="F324" s="235" t="s">
        <v>920</v>
      </c>
      <c r="G324" s="233"/>
      <c r="H324" s="236">
        <v>934.95600000000002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146</v>
      </c>
      <c r="AU324" s="242" t="s">
        <v>81</v>
      </c>
      <c r="AV324" s="13" t="s">
        <v>81</v>
      </c>
      <c r="AW324" s="13" t="s">
        <v>33</v>
      </c>
      <c r="AX324" s="13" t="s">
        <v>79</v>
      </c>
      <c r="AY324" s="242" t="s">
        <v>133</v>
      </c>
    </row>
    <row r="325" s="12" customFormat="1" ht="22.8" customHeight="1">
      <c r="A325" s="12"/>
      <c r="B325" s="197"/>
      <c r="C325" s="198"/>
      <c r="D325" s="199" t="s">
        <v>71</v>
      </c>
      <c r="E325" s="211" t="s">
        <v>525</v>
      </c>
      <c r="F325" s="211" t="s">
        <v>526</v>
      </c>
      <c r="G325" s="198"/>
      <c r="H325" s="198"/>
      <c r="I325" s="201"/>
      <c r="J325" s="212">
        <f>BK325</f>
        <v>0</v>
      </c>
      <c r="K325" s="198"/>
      <c r="L325" s="203"/>
      <c r="M325" s="204"/>
      <c r="N325" s="205"/>
      <c r="O325" s="205"/>
      <c r="P325" s="206">
        <f>SUM(P326:P327)</f>
        <v>0</v>
      </c>
      <c r="Q325" s="205"/>
      <c r="R325" s="206">
        <f>SUM(R326:R327)</f>
        <v>0</v>
      </c>
      <c r="S325" s="205"/>
      <c r="T325" s="207">
        <f>SUM(T326:T327)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8" t="s">
        <v>79</v>
      </c>
      <c r="AT325" s="209" t="s">
        <v>71</v>
      </c>
      <c r="AU325" s="209" t="s">
        <v>79</v>
      </c>
      <c r="AY325" s="208" t="s">
        <v>133</v>
      </c>
      <c r="BK325" s="210">
        <f>SUM(BK326:BK327)</f>
        <v>0</v>
      </c>
    </row>
    <row r="326" s="2" customFormat="1" ht="16.5" customHeight="1">
      <c r="A326" s="39"/>
      <c r="B326" s="40"/>
      <c r="C326" s="213" t="s">
        <v>489</v>
      </c>
      <c r="D326" s="213" t="s">
        <v>135</v>
      </c>
      <c r="E326" s="214" t="s">
        <v>528</v>
      </c>
      <c r="F326" s="215" t="s">
        <v>529</v>
      </c>
      <c r="G326" s="216" t="s">
        <v>230</v>
      </c>
      <c r="H326" s="217">
        <v>61.953000000000003</v>
      </c>
      <c r="I326" s="218"/>
      <c r="J326" s="219">
        <f>ROUND(I326*H326,2)</f>
        <v>0</v>
      </c>
      <c r="K326" s="215" t="s">
        <v>139</v>
      </c>
      <c r="L326" s="45"/>
      <c r="M326" s="220" t="s">
        <v>19</v>
      </c>
      <c r="N326" s="221" t="s">
        <v>43</v>
      </c>
      <c r="O326" s="85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140</v>
      </c>
      <c r="AT326" s="224" t="s">
        <v>135</v>
      </c>
      <c r="AU326" s="224" t="s">
        <v>81</v>
      </c>
      <c r="AY326" s="18" t="s">
        <v>133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8" t="s">
        <v>79</v>
      </c>
      <c r="BK326" s="225">
        <f>ROUND(I326*H326,2)</f>
        <v>0</v>
      </c>
      <c r="BL326" s="18" t="s">
        <v>140</v>
      </c>
      <c r="BM326" s="224" t="s">
        <v>921</v>
      </c>
    </row>
    <row r="327" s="2" customFormat="1">
      <c r="A327" s="39"/>
      <c r="B327" s="40"/>
      <c r="C327" s="41"/>
      <c r="D327" s="226" t="s">
        <v>142</v>
      </c>
      <c r="E327" s="41"/>
      <c r="F327" s="227" t="s">
        <v>531</v>
      </c>
      <c r="G327" s="41"/>
      <c r="H327" s="41"/>
      <c r="I327" s="228"/>
      <c r="J327" s="41"/>
      <c r="K327" s="41"/>
      <c r="L327" s="45"/>
      <c r="M327" s="229"/>
      <c r="N327" s="23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142</v>
      </c>
      <c r="AU327" s="18" t="s">
        <v>81</v>
      </c>
    </row>
    <row r="328" s="12" customFormat="1" ht="25.92" customHeight="1">
      <c r="A328" s="12"/>
      <c r="B328" s="197"/>
      <c r="C328" s="198"/>
      <c r="D328" s="199" t="s">
        <v>71</v>
      </c>
      <c r="E328" s="200" t="s">
        <v>782</v>
      </c>
      <c r="F328" s="200" t="s">
        <v>783</v>
      </c>
      <c r="G328" s="198"/>
      <c r="H328" s="198"/>
      <c r="I328" s="201"/>
      <c r="J328" s="202">
        <f>BK328</f>
        <v>0</v>
      </c>
      <c r="K328" s="198"/>
      <c r="L328" s="203"/>
      <c r="M328" s="204"/>
      <c r="N328" s="205"/>
      <c r="O328" s="205"/>
      <c r="P328" s="206">
        <f>P329</f>
        <v>0</v>
      </c>
      <c r="Q328" s="205"/>
      <c r="R328" s="206">
        <f>R329</f>
        <v>0.0018284999999999998</v>
      </c>
      <c r="S328" s="205"/>
      <c r="T328" s="207">
        <f>T329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8" t="s">
        <v>81</v>
      </c>
      <c r="AT328" s="209" t="s">
        <v>71</v>
      </c>
      <c r="AU328" s="209" t="s">
        <v>72</v>
      </c>
      <c r="AY328" s="208" t="s">
        <v>133</v>
      </c>
      <c r="BK328" s="210">
        <f>BK329</f>
        <v>0</v>
      </c>
    </row>
    <row r="329" s="12" customFormat="1" ht="22.8" customHeight="1">
      <c r="A329" s="12"/>
      <c r="B329" s="197"/>
      <c r="C329" s="198"/>
      <c r="D329" s="199" t="s">
        <v>71</v>
      </c>
      <c r="E329" s="211" t="s">
        <v>784</v>
      </c>
      <c r="F329" s="211" t="s">
        <v>785</v>
      </c>
      <c r="G329" s="198"/>
      <c r="H329" s="198"/>
      <c r="I329" s="201"/>
      <c r="J329" s="212">
        <f>BK329</f>
        <v>0</v>
      </c>
      <c r="K329" s="198"/>
      <c r="L329" s="203"/>
      <c r="M329" s="204"/>
      <c r="N329" s="205"/>
      <c r="O329" s="205"/>
      <c r="P329" s="206">
        <f>SUM(P330:P336)</f>
        <v>0</v>
      </c>
      <c r="Q329" s="205"/>
      <c r="R329" s="206">
        <f>SUM(R330:R336)</f>
        <v>0.0018284999999999998</v>
      </c>
      <c r="S329" s="205"/>
      <c r="T329" s="207">
        <f>SUM(T330:T336)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8" t="s">
        <v>81</v>
      </c>
      <c r="AT329" s="209" t="s">
        <v>71</v>
      </c>
      <c r="AU329" s="209" t="s">
        <v>79</v>
      </c>
      <c r="AY329" s="208" t="s">
        <v>133</v>
      </c>
      <c r="BK329" s="210">
        <f>SUM(BK330:BK336)</f>
        <v>0</v>
      </c>
    </row>
    <row r="330" s="2" customFormat="1" ht="16.5" customHeight="1">
      <c r="A330" s="39"/>
      <c r="B330" s="40"/>
      <c r="C330" s="213" t="s">
        <v>493</v>
      </c>
      <c r="D330" s="213" t="s">
        <v>135</v>
      </c>
      <c r="E330" s="214" t="s">
        <v>786</v>
      </c>
      <c r="F330" s="215" t="s">
        <v>787</v>
      </c>
      <c r="G330" s="216" t="s">
        <v>138</v>
      </c>
      <c r="H330" s="217">
        <v>4.5</v>
      </c>
      <c r="I330" s="218"/>
      <c r="J330" s="219">
        <f>ROUND(I330*H330,2)</f>
        <v>0</v>
      </c>
      <c r="K330" s="215" t="s">
        <v>139</v>
      </c>
      <c r="L330" s="45"/>
      <c r="M330" s="220" t="s">
        <v>19</v>
      </c>
      <c r="N330" s="221" t="s">
        <v>43</v>
      </c>
      <c r="O330" s="85"/>
      <c r="P330" s="222">
        <f>O330*H330</f>
        <v>0</v>
      </c>
      <c r="Q330" s="222">
        <v>4.0000000000000003E-05</v>
      </c>
      <c r="R330" s="222">
        <f>Q330*H330</f>
        <v>0.00018000000000000001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249</v>
      </c>
      <c r="AT330" s="224" t="s">
        <v>135</v>
      </c>
      <c r="AU330" s="224" t="s">
        <v>81</v>
      </c>
      <c r="AY330" s="18" t="s">
        <v>133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79</v>
      </c>
      <c r="BK330" s="225">
        <f>ROUND(I330*H330,2)</f>
        <v>0</v>
      </c>
      <c r="BL330" s="18" t="s">
        <v>249</v>
      </c>
      <c r="BM330" s="224" t="s">
        <v>922</v>
      </c>
    </row>
    <row r="331" s="2" customFormat="1">
      <c r="A331" s="39"/>
      <c r="B331" s="40"/>
      <c r="C331" s="41"/>
      <c r="D331" s="226" t="s">
        <v>142</v>
      </c>
      <c r="E331" s="41"/>
      <c r="F331" s="227" t="s">
        <v>789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142</v>
      </c>
      <c r="AU331" s="18" t="s">
        <v>81</v>
      </c>
    </row>
    <row r="332" s="13" customFormat="1">
      <c r="A332" s="13"/>
      <c r="B332" s="232"/>
      <c r="C332" s="233"/>
      <c r="D332" s="226" t="s">
        <v>146</v>
      </c>
      <c r="E332" s="234" t="s">
        <v>19</v>
      </c>
      <c r="F332" s="235" t="s">
        <v>923</v>
      </c>
      <c r="G332" s="233"/>
      <c r="H332" s="236">
        <v>4.5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146</v>
      </c>
      <c r="AU332" s="242" t="s">
        <v>81</v>
      </c>
      <c r="AV332" s="13" t="s">
        <v>81</v>
      </c>
      <c r="AW332" s="13" t="s">
        <v>33</v>
      </c>
      <c r="AX332" s="13" t="s">
        <v>79</v>
      </c>
      <c r="AY332" s="242" t="s">
        <v>133</v>
      </c>
    </row>
    <row r="333" s="2" customFormat="1" ht="16.5" customHeight="1">
      <c r="A333" s="39"/>
      <c r="B333" s="40"/>
      <c r="C333" s="254" t="s">
        <v>498</v>
      </c>
      <c r="D333" s="254" t="s">
        <v>250</v>
      </c>
      <c r="E333" s="255" t="s">
        <v>791</v>
      </c>
      <c r="F333" s="256" t="s">
        <v>792</v>
      </c>
      <c r="G333" s="257" t="s">
        <v>138</v>
      </c>
      <c r="H333" s="258">
        <v>5.4950000000000001</v>
      </c>
      <c r="I333" s="259"/>
      <c r="J333" s="260">
        <f>ROUND(I333*H333,2)</f>
        <v>0</v>
      </c>
      <c r="K333" s="256" t="s">
        <v>139</v>
      </c>
      <c r="L333" s="261"/>
      <c r="M333" s="262" t="s">
        <v>19</v>
      </c>
      <c r="N333" s="263" t="s">
        <v>43</v>
      </c>
      <c r="O333" s="85"/>
      <c r="P333" s="222">
        <f>O333*H333</f>
        <v>0</v>
      </c>
      <c r="Q333" s="222">
        <v>0.00029999999999999997</v>
      </c>
      <c r="R333" s="222">
        <f>Q333*H333</f>
        <v>0.0016484999999999998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349</v>
      </c>
      <c r="AT333" s="224" t="s">
        <v>250</v>
      </c>
      <c r="AU333" s="224" t="s">
        <v>81</v>
      </c>
      <c r="AY333" s="18" t="s">
        <v>133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79</v>
      </c>
      <c r="BK333" s="225">
        <f>ROUND(I333*H333,2)</f>
        <v>0</v>
      </c>
      <c r="BL333" s="18" t="s">
        <v>249</v>
      </c>
      <c r="BM333" s="224" t="s">
        <v>924</v>
      </c>
    </row>
    <row r="334" s="2" customFormat="1">
      <c r="A334" s="39"/>
      <c r="B334" s="40"/>
      <c r="C334" s="41"/>
      <c r="D334" s="226" t="s">
        <v>142</v>
      </c>
      <c r="E334" s="41"/>
      <c r="F334" s="227" t="s">
        <v>792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142</v>
      </c>
      <c r="AU334" s="18" t="s">
        <v>81</v>
      </c>
    </row>
    <row r="335" s="13" customFormat="1">
      <c r="A335" s="13"/>
      <c r="B335" s="232"/>
      <c r="C335" s="233"/>
      <c r="D335" s="226" t="s">
        <v>146</v>
      </c>
      <c r="E335" s="234" t="s">
        <v>19</v>
      </c>
      <c r="F335" s="235" t="s">
        <v>925</v>
      </c>
      <c r="G335" s="233"/>
      <c r="H335" s="236">
        <v>4.5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146</v>
      </c>
      <c r="AU335" s="242" t="s">
        <v>81</v>
      </c>
      <c r="AV335" s="13" t="s">
        <v>81</v>
      </c>
      <c r="AW335" s="13" t="s">
        <v>33</v>
      </c>
      <c r="AX335" s="13" t="s">
        <v>79</v>
      </c>
      <c r="AY335" s="242" t="s">
        <v>133</v>
      </c>
    </row>
    <row r="336" s="13" customFormat="1">
      <c r="A336" s="13"/>
      <c r="B336" s="232"/>
      <c r="C336" s="233"/>
      <c r="D336" s="226" t="s">
        <v>146</v>
      </c>
      <c r="E336" s="233"/>
      <c r="F336" s="235" t="s">
        <v>926</v>
      </c>
      <c r="G336" s="233"/>
      <c r="H336" s="236">
        <v>5.4950000000000001</v>
      </c>
      <c r="I336" s="237"/>
      <c r="J336" s="233"/>
      <c r="K336" s="233"/>
      <c r="L336" s="238"/>
      <c r="M336" s="278"/>
      <c r="N336" s="279"/>
      <c r="O336" s="279"/>
      <c r="P336" s="279"/>
      <c r="Q336" s="279"/>
      <c r="R336" s="279"/>
      <c r="S336" s="279"/>
      <c r="T336" s="28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146</v>
      </c>
      <c r="AU336" s="242" t="s">
        <v>81</v>
      </c>
      <c r="AV336" s="13" t="s">
        <v>81</v>
      </c>
      <c r="AW336" s="13" t="s">
        <v>4</v>
      </c>
      <c r="AX336" s="13" t="s">
        <v>79</v>
      </c>
      <c r="AY336" s="242" t="s">
        <v>133</v>
      </c>
    </row>
    <row r="337" s="2" customFormat="1" ht="6.96" customHeight="1">
      <c r="A337" s="39"/>
      <c r="B337" s="60"/>
      <c r="C337" s="61"/>
      <c r="D337" s="61"/>
      <c r="E337" s="61"/>
      <c r="F337" s="61"/>
      <c r="G337" s="61"/>
      <c r="H337" s="61"/>
      <c r="I337" s="61"/>
      <c r="J337" s="61"/>
      <c r="K337" s="61"/>
      <c r="L337" s="45"/>
      <c r="M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</row>
  </sheetData>
  <sheetProtection sheet="1" autoFilter="0" formatColumns="0" formatRows="0" objects="1" scenarios="1" spinCount="100000" saltValue="Y1ETHIxJlTm8FkPNImPrGsQxd+GtCTc9rYlEyy5GAw1pskt2Ug7QBlelmqeqhyO23ERpZSixj5Ut1H8jVutlWg==" hashValue="q8mee6Aw44GwGbmV1snegnqZ2NG3pRjRcUsem16mF/K/uGZEeikTXMUoFYAWbR6D59iuFUaPNFBf/DExTBWeOw==" algorithmName="SHA-512" password="CC35"/>
  <autoFilter ref="C93:K3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propojka Bratislavská - Lanžhotská, chodník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927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927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23. 7. 2021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ROUND((SUM(BE89:BE117)),  2)</f>
        <v>0</v>
      </c>
      <c r="G35" s="39"/>
      <c r="H35" s="39"/>
      <c r="I35" s="158">
        <v>0.20999999999999999</v>
      </c>
      <c r="J35" s="157">
        <f>ROUND(((SUM(BE89:BE117))*I35),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ROUND((SUM(BF89:BF117)),  2)</f>
        <v>0</v>
      </c>
      <c r="G36" s="39"/>
      <c r="H36" s="39"/>
      <c r="I36" s="158">
        <v>0.14999999999999999</v>
      </c>
      <c r="J36" s="157">
        <f>ROUND(((SUM(BF89:BF117))*I36),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ROUND((SUM(BG89:BG117)),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ROUND((SUM(BH89:BH117)),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ROUND((SUM(BI89:BI117)),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propojka Bratislavská - Lanžhotská, chodník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927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Břeclav</v>
      </c>
      <c r="G56" s="41"/>
      <c r="H56" s="41"/>
      <c r="I56" s="33" t="s">
        <v>23</v>
      </c>
      <c r="J56" s="73" t="str">
        <f>IF(J14="","",J14)</f>
        <v>23. 7. 2021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927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928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929</v>
      </c>
      <c r="E66" s="183"/>
      <c r="F66" s="183"/>
      <c r="G66" s="183"/>
      <c r="H66" s="183"/>
      <c r="I66" s="183"/>
      <c r="J66" s="184">
        <f>J104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930</v>
      </c>
      <c r="E67" s="183"/>
      <c r="F67" s="183"/>
      <c r="G67" s="183"/>
      <c r="H67" s="183"/>
      <c r="I67" s="183"/>
      <c r="J67" s="184">
        <f>J114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118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Břeclav - propojka Bratislavská - Lanžhotská, chodník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927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105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 - Vedlejší rozpočtové náklady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Břeclav</v>
      </c>
      <c r="G83" s="41"/>
      <c r="H83" s="41"/>
      <c r="I83" s="33" t="s">
        <v>23</v>
      </c>
      <c r="J83" s="73" t="str">
        <f>IF(J14="","",J14)</f>
        <v>23. 7. 2021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město Břeclav</v>
      </c>
      <c r="G85" s="41"/>
      <c r="H85" s="41"/>
      <c r="I85" s="33" t="s">
        <v>31</v>
      </c>
      <c r="J85" s="37" t="str">
        <f>E23</f>
        <v>ViaDesigne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119</v>
      </c>
      <c r="D88" s="189" t="s">
        <v>57</v>
      </c>
      <c r="E88" s="189" t="s">
        <v>53</v>
      </c>
      <c r="F88" s="189" t="s">
        <v>54</v>
      </c>
      <c r="G88" s="189" t="s">
        <v>120</v>
      </c>
      <c r="H88" s="189" t="s">
        <v>121</v>
      </c>
      <c r="I88" s="189" t="s">
        <v>122</v>
      </c>
      <c r="J88" s="189" t="s">
        <v>109</v>
      </c>
      <c r="K88" s="190" t="s">
        <v>123</v>
      </c>
      <c r="L88" s="191"/>
      <c r="M88" s="93" t="s">
        <v>19</v>
      </c>
      <c r="N88" s="94" t="s">
        <v>42</v>
      </c>
      <c r="O88" s="94" t="s">
        <v>124</v>
      </c>
      <c r="P88" s="94" t="s">
        <v>125</v>
      </c>
      <c r="Q88" s="94" t="s">
        <v>126</v>
      </c>
      <c r="R88" s="94" t="s">
        <v>127</v>
      </c>
      <c r="S88" s="94" t="s">
        <v>128</v>
      </c>
      <c r="T88" s="95" t="s">
        <v>129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130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110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98</v>
      </c>
      <c r="F90" s="200" t="s">
        <v>99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P91+P104+P114</f>
        <v>0</v>
      </c>
      <c r="Q90" s="205"/>
      <c r="R90" s="206">
        <f>R91+R104+R114</f>
        <v>0</v>
      </c>
      <c r="S90" s="205"/>
      <c r="T90" s="207">
        <f>T91+T104+T114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169</v>
      </c>
      <c r="AT90" s="209" t="s">
        <v>71</v>
      </c>
      <c r="AU90" s="209" t="s">
        <v>72</v>
      </c>
      <c r="AY90" s="208" t="s">
        <v>133</v>
      </c>
      <c r="BK90" s="210">
        <f>BK91+BK104+BK114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931</v>
      </c>
      <c r="F91" s="211" t="s">
        <v>932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SUM(P92:P103)</f>
        <v>0</v>
      </c>
      <c r="Q91" s="205"/>
      <c r="R91" s="206">
        <f>SUM(R92:R103)</f>
        <v>0</v>
      </c>
      <c r="S91" s="205"/>
      <c r="T91" s="207">
        <f>SUM(T92:T103)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169</v>
      </c>
      <c r="AT91" s="209" t="s">
        <v>71</v>
      </c>
      <c r="AU91" s="209" t="s">
        <v>79</v>
      </c>
      <c r="AY91" s="208" t="s">
        <v>133</v>
      </c>
      <c r="BK91" s="210">
        <f>SUM(BK92:BK103)</f>
        <v>0</v>
      </c>
    </row>
    <row r="92" s="2" customFormat="1" ht="16.5" customHeight="1">
      <c r="A92" s="39"/>
      <c r="B92" s="40"/>
      <c r="C92" s="213" t="s">
        <v>79</v>
      </c>
      <c r="D92" s="213" t="s">
        <v>135</v>
      </c>
      <c r="E92" s="214" t="s">
        <v>933</v>
      </c>
      <c r="F92" s="215" t="s">
        <v>934</v>
      </c>
      <c r="G92" s="216" t="s">
        <v>935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936</v>
      </c>
      <c r="AT92" s="224" t="s">
        <v>135</v>
      </c>
      <c r="AU92" s="224" t="s">
        <v>81</v>
      </c>
      <c r="AY92" s="18" t="s">
        <v>133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936</v>
      </c>
      <c r="BM92" s="224" t="s">
        <v>937</v>
      </c>
    </row>
    <row r="93" s="2" customFormat="1">
      <c r="A93" s="39"/>
      <c r="B93" s="40"/>
      <c r="C93" s="41"/>
      <c r="D93" s="226" t="s">
        <v>142</v>
      </c>
      <c r="E93" s="41"/>
      <c r="F93" s="227" t="s">
        <v>934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81</v>
      </c>
    </row>
    <row r="94" s="13" customFormat="1">
      <c r="A94" s="13"/>
      <c r="B94" s="232"/>
      <c r="C94" s="233"/>
      <c r="D94" s="226" t="s">
        <v>146</v>
      </c>
      <c r="E94" s="234" t="s">
        <v>19</v>
      </c>
      <c r="F94" s="235" t="s">
        <v>79</v>
      </c>
      <c r="G94" s="233"/>
      <c r="H94" s="236">
        <v>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146</v>
      </c>
      <c r="AU94" s="242" t="s">
        <v>81</v>
      </c>
      <c r="AV94" s="13" t="s">
        <v>81</v>
      </c>
      <c r="AW94" s="13" t="s">
        <v>33</v>
      </c>
      <c r="AX94" s="13" t="s">
        <v>79</v>
      </c>
      <c r="AY94" s="242" t="s">
        <v>133</v>
      </c>
    </row>
    <row r="95" s="2" customFormat="1" ht="16.5" customHeight="1">
      <c r="A95" s="39"/>
      <c r="B95" s="40"/>
      <c r="C95" s="213" t="s">
        <v>81</v>
      </c>
      <c r="D95" s="213" t="s">
        <v>135</v>
      </c>
      <c r="E95" s="214" t="s">
        <v>938</v>
      </c>
      <c r="F95" s="215" t="s">
        <v>939</v>
      </c>
      <c r="G95" s="216" t="s">
        <v>935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936</v>
      </c>
      <c r="AT95" s="224" t="s">
        <v>135</v>
      </c>
      <c r="AU95" s="224" t="s">
        <v>81</v>
      </c>
      <c r="AY95" s="18" t="s">
        <v>133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936</v>
      </c>
      <c r="BM95" s="224" t="s">
        <v>940</v>
      </c>
    </row>
    <row r="96" s="2" customFormat="1">
      <c r="A96" s="39"/>
      <c r="B96" s="40"/>
      <c r="C96" s="41"/>
      <c r="D96" s="226" t="s">
        <v>142</v>
      </c>
      <c r="E96" s="41"/>
      <c r="F96" s="227" t="s">
        <v>939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81</v>
      </c>
    </row>
    <row r="97" s="13" customFormat="1">
      <c r="A97" s="13"/>
      <c r="B97" s="232"/>
      <c r="C97" s="233"/>
      <c r="D97" s="226" t="s">
        <v>146</v>
      </c>
      <c r="E97" s="234" t="s">
        <v>19</v>
      </c>
      <c r="F97" s="235" t="s">
        <v>79</v>
      </c>
      <c r="G97" s="233"/>
      <c r="H97" s="236">
        <v>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146</v>
      </c>
      <c r="AU97" s="242" t="s">
        <v>81</v>
      </c>
      <c r="AV97" s="13" t="s">
        <v>81</v>
      </c>
      <c r="AW97" s="13" t="s">
        <v>33</v>
      </c>
      <c r="AX97" s="13" t="s">
        <v>79</v>
      </c>
      <c r="AY97" s="242" t="s">
        <v>133</v>
      </c>
    </row>
    <row r="98" s="2" customFormat="1" ht="16.5" customHeight="1">
      <c r="A98" s="39"/>
      <c r="B98" s="40"/>
      <c r="C98" s="213" t="s">
        <v>155</v>
      </c>
      <c r="D98" s="213" t="s">
        <v>135</v>
      </c>
      <c r="E98" s="214" t="s">
        <v>941</v>
      </c>
      <c r="F98" s="215" t="s">
        <v>942</v>
      </c>
      <c r="G98" s="216" t="s">
        <v>935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936</v>
      </c>
      <c r="AT98" s="224" t="s">
        <v>135</v>
      </c>
      <c r="AU98" s="224" t="s">
        <v>81</v>
      </c>
      <c r="AY98" s="18" t="s">
        <v>133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936</v>
      </c>
      <c r="BM98" s="224" t="s">
        <v>943</v>
      </c>
    </row>
    <row r="99" s="2" customFormat="1">
      <c r="A99" s="39"/>
      <c r="B99" s="40"/>
      <c r="C99" s="41"/>
      <c r="D99" s="226" t="s">
        <v>142</v>
      </c>
      <c r="E99" s="41"/>
      <c r="F99" s="227" t="s">
        <v>942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142</v>
      </c>
      <c r="AU99" s="18" t="s">
        <v>81</v>
      </c>
    </row>
    <row r="100" s="13" customFormat="1">
      <c r="A100" s="13"/>
      <c r="B100" s="232"/>
      <c r="C100" s="233"/>
      <c r="D100" s="226" t="s">
        <v>146</v>
      </c>
      <c r="E100" s="234" t="s">
        <v>19</v>
      </c>
      <c r="F100" s="235" t="s">
        <v>79</v>
      </c>
      <c r="G100" s="233"/>
      <c r="H100" s="236">
        <v>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146</v>
      </c>
      <c r="AU100" s="242" t="s">
        <v>81</v>
      </c>
      <c r="AV100" s="13" t="s">
        <v>81</v>
      </c>
      <c r="AW100" s="13" t="s">
        <v>33</v>
      </c>
      <c r="AX100" s="13" t="s">
        <v>79</v>
      </c>
      <c r="AY100" s="242" t="s">
        <v>133</v>
      </c>
    </row>
    <row r="101" s="2" customFormat="1" ht="16.5" customHeight="1">
      <c r="A101" s="39"/>
      <c r="B101" s="40"/>
      <c r="C101" s="213" t="s">
        <v>140</v>
      </c>
      <c r="D101" s="213" t="s">
        <v>135</v>
      </c>
      <c r="E101" s="214" t="s">
        <v>944</v>
      </c>
      <c r="F101" s="215" t="s">
        <v>945</v>
      </c>
      <c r="G101" s="216" t="s">
        <v>935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936</v>
      </c>
      <c r="AT101" s="224" t="s">
        <v>135</v>
      </c>
      <c r="AU101" s="224" t="s">
        <v>81</v>
      </c>
      <c r="AY101" s="18" t="s">
        <v>133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936</v>
      </c>
      <c r="BM101" s="224" t="s">
        <v>946</v>
      </c>
    </row>
    <row r="102" s="2" customFormat="1">
      <c r="A102" s="39"/>
      <c r="B102" s="40"/>
      <c r="C102" s="41"/>
      <c r="D102" s="226" t="s">
        <v>142</v>
      </c>
      <c r="E102" s="41"/>
      <c r="F102" s="227" t="s">
        <v>945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142</v>
      </c>
      <c r="AU102" s="18" t="s">
        <v>81</v>
      </c>
    </row>
    <row r="103" s="13" customFormat="1">
      <c r="A103" s="13"/>
      <c r="B103" s="232"/>
      <c r="C103" s="233"/>
      <c r="D103" s="226" t="s">
        <v>146</v>
      </c>
      <c r="E103" s="234" t="s">
        <v>19</v>
      </c>
      <c r="F103" s="235" t="s">
        <v>79</v>
      </c>
      <c r="G103" s="233"/>
      <c r="H103" s="236">
        <v>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146</v>
      </c>
      <c r="AU103" s="242" t="s">
        <v>81</v>
      </c>
      <c r="AV103" s="13" t="s">
        <v>81</v>
      </c>
      <c r="AW103" s="13" t="s">
        <v>33</v>
      </c>
      <c r="AX103" s="13" t="s">
        <v>79</v>
      </c>
      <c r="AY103" s="242" t="s">
        <v>133</v>
      </c>
    </row>
    <row r="104" s="12" customFormat="1" ht="22.8" customHeight="1">
      <c r="A104" s="12"/>
      <c r="B104" s="197"/>
      <c r="C104" s="198"/>
      <c r="D104" s="199" t="s">
        <v>71</v>
      </c>
      <c r="E104" s="211" t="s">
        <v>947</v>
      </c>
      <c r="F104" s="211" t="s">
        <v>948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SUM(P105:P113)</f>
        <v>0</v>
      </c>
      <c r="Q104" s="205"/>
      <c r="R104" s="206">
        <f>SUM(R105:R113)</f>
        <v>0</v>
      </c>
      <c r="S104" s="205"/>
      <c r="T104" s="207">
        <f>SUM(T105:T113)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169</v>
      </c>
      <c r="AT104" s="209" t="s">
        <v>71</v>
      </c>
      <c r="AU104" s="209" t="s">
        <v>79</v>
      </c>
      <c r="AY104" s="208" t="s">
        <v>133</v>
      </c>
      <c r="BK104" s="210">
        <f>SUM(BK105:BK113)</f>
        <v>0</v>
      </c>
    </row>
    <row r="105" s="2" customFormat="1" ht="16.5" customHeight="1">
      <c r="A105" s="39"/>
      <c r="B105" s="40"/>
      <c r="C105" s="213" t="s">
        <v>169</v>
      </c>
      <c r="D105" s="213" t="s">
        <v>135</v>
      </c>
      <c r="E105" s="214" t="s">
        <v>949</v>
      </c>
      <c r="F105" s="215" t="s">
        <v>950</v>
      </c>
      <c r="G105" s="216" t="s">
        <v>935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936</v>
      </c>
      <c r="AT105" s="224" t="s">
        <v>135</v>
      </c>
      <c r="AU105" s="224" t="s">
        <v>81</v>
      </c>
      <c r="AY105" s="18" t="s">
        <v>133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936</v>
      </c>
      <c r="BM105" s="224" t="s">
        <v>951</v>
      </c>
    </row>
    <row r="106" s="2" customFormat="1">
      <c r="A106" s="39"/>
      <c r="B106" s="40"/>
      <c r="C106" s="41"/>
      <c r="D106" s="226" t="s">
        <v>142</v>
      </c>
      <c r="E106" s="41"/>
      <c r="F106" s="227" t="s">
        <v>950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142</v>
      </c>
      <c r="AU106" s="18" t="s">
        <v>81</v>
      </c>
    </row>
    <row r="107" s="13" customFormat="1">
      <c r="A107" s="13"/>
      <c r="B107" s="232"/>
      <c r="C107" s="233"/>
      <c r="D107" s="226" t="s">
        <v>146</v>
      </c>
      <c r="E107" s="234" t="s">
        <v>19</v>
      </c>
      <c r="F107" s="235" t="s">
        <v>79</v>
      </c>
      <c r="G107" s="233"/>
      <c r="H107" s="236">
        <v>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146</v>
      </c>
      <c r="AU107" s="242" t="s">
        <v>81</v>
      </c>
      <c r="AV107" s="13" t="s">
        <v>81</v>
      </c>
      <c r="AW107" s="13" t="s">
        <v>33</v>
      </c>
      <c r="AX107" s="13" t="s">
        <v>79</v>
      </c>
      <c r="AY107" s="242" t="s">
        <v>133</v>
      </c>
    </row>
    <row r="108" s="2" customFormat="1" ht="16.5" customHeight="1">
      <c r="A108" s="39"/>
      <c r="B108" s="40"/>
      <c r="C108" s="213" t="s">
        <v>176</v>
      </c>
      <c r="D108" s="213" t="s">
        <v>135</v>
      </c>
      <c r="E108" s="214" t="s">
        <v>952</v>
      </c>
      <c r="F108" s="215" t="s">
        <v>953</v>
      </c>
      <c r="G108" s="216" t="s">
        <v>935</v>
      </c>
      <c r="H108" s="217">
        <v>1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936</v>
      </c>
      <c r="AT108" s="224" t="s">
        <v>135</v>
      </c>
      <c r="AU108" s="224" t="s">
        <v>81</v>
      </c>
      <c r="AY108" s="18" t="s">
        <v>133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936</v>
      </c>
      <c r="BM108" s="224" t="s">
        <v>954</v>
      </c>
    </row>
    <row r="109" s="2" customFormat="1">
      <c r="A109" s="39"/>
      <c r="B109" s="40"/>
      <c r="C109" s="41"/>
      <c r="D109" s="226" t="s">
        <v>142</v>
      </c>
      <c r="E109" s="41"/>
      <c r="F109" s="227" t="s">
        <v>953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142</v>
      </c>
      <c r="AU109" s="18" t="s">
        <v>81</v>
      </c>
    </row>
    <row r="110" s="13" customFormat="1">
      <c r="A110" s="13"/>
      <c r="B110" s="232"/>
      <c r="C110" s="233"/>
      <c r="D110" s="226" t="s">
        <v>146</v>
      </c>
      <c r="E110" s="234" t="s">
        <v>19</v>
      </c>
      <c r="F110" s="235" t="s">
        <v>79</v>
      </c>
      <c r="G110" s="233"/>
      <c r="H110" s="236">
        <v>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146</v>
      </c>
      <c r="AU110" s="242" t="s">
        <v>81</v>
      </c>
      <c r="AV110" s="13" t="s">
        <v>81</v>
      </c>
      <c r="AW110" s="13" t="s">
        <v>33</v>
      </c>
      <c r="AX110" s="13" t="s">
        <v>79</v>
      </c>
      <c r="AY110" s="242" t="s">
        <v>133</v>
      </c>
    </row>
    <row r="111" s="2" customFormat="1" ht="16.5" customHeight="1">
      <c r="A111" s="39"/>
      <c r="B111" s="40"/>
      <c r="C111" s="213" t="s">
        <v>184</v>
      </c>
      <c r="D111" s="213" t="s">
        <v>135</v>
      </c>
      <c r="E111" s="214" t="s">
        <v>955</v>
      </c>
      <c r="F111" s="215" t="s">
        <v>956</v>
      </c>
      <c r="G111" s="216" t="s">
        <v>935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936</v>
      </c>
      <c r="AT111" s="224" t="s">
        <v>135</v>
      </c>
      <c r="AU111" s="224" t="s">
        <v>81</v>
      </c>
      <c r="AY111" s="18" t="s">
        <v>133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936</v>
      </c>
      <c r="BM111" s="224" t="s">
        <v>957</v>
      </c>
    </row>
    <row r="112" s="2" customFormat="1">
      <c r="A112" s="39"/>
      <c r="B112" s="40"/>
      <c r="C112" s="41"/>
      <c r="D112" s="226" t="s">
        <v>142</v>
      </c>
      <c r="E112" s="41"/>
      <c r="F112" s="227" t="s">
        <v>956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142</v>
      </c>
      <c r="AU112" s="18" t="s">
        <v>81</v>
      </c>
    </row>
    <row r="113" s="13" customFormat="1">
      <c r="A113" s="13"/>
      <c r="B113" s="232"/>
      <c r="C113" s="233"/>
      <c r="D113" s="226" t="s">
        <v>146</v>
      </c>
      <c r="E113" s="234" t="s">
        <v>19</v>
      </c>
      <c r="F113" s="235" t="s">
        <v>79</v>
      </c>
      <c r="G113" s="233"/>
      <c r="H113" s="236">
        <v>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146</v>
      </c>
      <c r="AU113" s="242" t="s">
        <v>81</v>
      </c>
      <c r="AV113" s="13" t="s">
        <v>81</v>
      </c>
      <c r="AW113" s="13" t="s">
        <v>33</v>
      </c>
      <c r="AX113" s="13" t="s">
        <v>79</v>
      </c>
      <c r="AY113" s="242" t="s">
        <v>133</v>
      </c>
    </row>
    <row r="114" s="12" customFormat="1" ht="22.8" customHeight="1">
      <c r="A114" s="12"/>
      <c r="B114" s="197"/>
      <c r="C114" s="198"/>
      <c r="D114" s="199" t="s">
        <v>71</v>
      </c>
      <c r="E114" s="211" t="s">
        <v>958</v>
      </c>
      <c r="F114" s="211" t="s">
        <v>959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SUM(P115:P117)</f>
        <v>0</v>
      </c>
      <c r="Q114" s="205"/>
      <c r="R114" s="206">
        <f>SUM(R115:R117)</f>
        <v>0</v>
      </c>
      <c r="S114" s="205"/>
      <c r="T114" s="207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169</v>
      </c>
      <c r="AT114" s="209" t="s">
        <v>71</v>
      </c>
      <c r="AU114" s="209" t="s">
        <v>79</v>
      </c>
      <c r="AY114" s="208" t="s">
        <v>133</v>
      </c>
      <c r="BK114" s="210">
        <f>SUM(BK115:BK117)</f>
        <v>0</v>
      </c>
    </row>
    <row r="115" s="2" customFormat="1" ht="16.5" customHeight="1">
      <c r="A115" s="39"/>
      <c r="B115" s="40"/>
      <c r="C115" s="213" t="s">
        <v>192</v>
      </c>
      <c r="D115" s="213" t="s">
        <v>135</v>
      </c>
      <c r="E115" s="214" t="s">
        <v>960</v>
      </c>
      <c r="F115" s="215" t="s">
        <v>961</v>
      </c>
      <c r="G115" s="216" t="s">
        <v>935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936</v>
      </c>
      <c r="AT115" s="224" t="s">
        <v>135</v>
      </c>
      <c r="AU115" s="224" t="s">
        <v>81</v>
      </c>
      <c r="AY115" s="18" t="s">
        <v>133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936</v>
      </c>
      <c r="BM115" s="224" t="s">
        <v>962</v>
      </c>
    </row>
    <row r="116" s="2" customFormat="1">
      <c r="A116" s="39"/>
      <c r="B116" s="40"/>
      <c r="C116" s="41"/>
      <c r="D116" s="226" t="s">
        <v>142</v>
      </c>
      <c r="E116" s="41"/>
      <c r="F116" s="227" t="s">
        <v>961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142</v>
      </c>
      <c r="AU116" s="18" t="s">
        <v>81</v>
      </c>
    </row>
    <row r="117" s="13" customFormat="1">
      <c r="A117" s="13"/>
      <c r="B117" s="232"/>
      <c r="C117" s="233"/>
      <c r="D117" s="226" t="s">
        <v>146</v>
      </c>
      <c r="E117" s="234" t="s">
        <v>19</v>
      </c>
      <c r="F117" s="235" t="s">
        <v>79</v>
      </c>
      <c r="G117" s="233"/>
      <c r="H117" s="236">
        <v>1</v>
      </c>
      <c r="I117" s="237"/>
      <c r="J117" s="233"/>
      <c r="K117" s="233"/>
      <c r="L117" s="238"/>
      <c r="M117" s="278"/>
      <c r="N117" s="279"/>
      <c r="O117" s="279"/>
      <c r="P117" s="279"/>
      <c r="Q117" s="279"/>
      <c r="R117" s="279"/>
      <c r="S117" s="279"/>
      <c r="T117" s="28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146</v>
      </c>
      <c r="AU117" s="242" t="s">
        <v>81</v>
      </c>
      <c r="AV117" s="13" t="s">
        <v>81</v>
      </c>
      <c r="AW117" s="13" t="s">
        <v>33</v>
      </c>
      <c r="AX117" s="13" t="s">
        <v>79</v>
      </c>
      <c r="AY117" s="242" t="s">
        <v>133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mel7Hx9mvtC8lMnnqxEoaSeEI6KKFeeuSX2y9W2+kpYIe/pC+QHARrfj170pCUswfY4Ej5fej8XOndUgj2bzaw==" hashValue="twTjjFgatTXZgRnmeYsmCGG0BjKguVgoro1YCUdUo2TpIvnWb20v5naY8vEN5353nYOzD+ZzaU1LwrSM3hEZDA==" algorithmName="SHA-512" password="CC35"/>
  <autoFilter ref="C88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963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964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965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966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967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968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969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970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971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972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973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974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975</v>
      </c>
      <c r="F19" s="292" t="s">
        <v>976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977</v>
      </c>
      <c r="F20" s="292" t="s">
        <v>978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979</v>
      </c>
      <c r="F21" s="292" t="s">
        <v>980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981</v>
      </c>
      <c r="F22" s="292" t="s">
        <v>982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84</v>
      </c>
      <c r="F23" s="292" t="s">
        <v>983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984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985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986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987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988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989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990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991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992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119</v>
      </c>
      <c r="F36" s="292"/>
      <c r="G36" s="292" t="s">
        <v>993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994</v>
      </c>
      <c r="F37" s="292"/>
      <c r="G37" s="292" t="s">
        <v>995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996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997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120</v>
      </c>
      <c r="F40" s="292"/>
      <c r="G40" s="292" t="s">
        <v>998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121</v>
      </c>
      <c r="F41" s="292"/>
      <c r="G41" s="292" t="s">
        <v>999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1000</v>
      </c>
      <c r="F42" s="292"/>
      <c r="G42" s="292" t="s">
        <v>1001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1002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1003</v>
      </c>
      <c r="F44" s="292"/>
      <c r="G44" s="292" t="s">
        <v>1004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123</v>
      </c>
      <c r="F45" s="292"/>
      <c r="G45" s="292" t="s">
        <v>1005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1006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1007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1008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1009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1010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1011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1012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1013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1014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1015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1016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1017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1018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1019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1020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1021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1022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1023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1024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1025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1026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1027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1028</v>
      </c>
      <c r="D76" s="310"/>
      <c r="E76" s="310"/>
      <c r="F76" s="310" t="s">
        <v>1029</v>
      </c>
      <c r="G76" s="311"/>
      <c r="H76" s="310" t="s">
        <v>54</v>
      </c>
      <c r="I76" s="310" t="s">
        <v>57</v>
      </c>
      <c r="J76" s="310" t="s">
        <v>1030</v>
      </c>
      <c r="K76" s="309"/>
    </row>
    <row r="77" s="1" customFormat="1" ht="17.25" customHeight="1">
      <c r="B77" s="307"/>
      <c r="C77" s="312" t="s">
        <v>1031</v>
      </c>
      <c r="D77" s="312"/>
      <c r="E77" s="312"/>
      <c r="F77" s="313" t="s">
        <v>1032</v>
      </c>
      <c r="G77" s="314"/>
      <c r="H77" s="312"/>
      <c r="I77" s="312"/>
      <c r="J77" s="312" t="s">
        <v>1033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1034</v>
      </c>
      <c r="G79" s="319"/>
      <c r="H79" s="295" t="s">
        <v>1035</v>
      </c>
      <c r="I79" s="295" t="s">
        <v>1036</v>
      </c>
      <c r="J79" s="295">
        <v>20</v>
      </c>
      <c r="K79" s="309"/>
    </row>
    <row r="80" s="1" customFormat="1" ht="15" customHeight="1">
      <c r="B80" s="307"/>
      <c r="C80" s="295" t="s">
        <v>1037</v>
      </c>
      <c r="D80" s="295"/>
      <c r="E80" s="295"/>
      <c r="F80" s="318" t="s">
        <v>1034</v>
      </c>
      <c r="G80" s="319"/>
      <c r="H80" s="295" t="s">
        <v>1038</v>
      </c>
      <c r="I80" s="295" t="s">
        <v>1036</v>
      </c>
      <c r="J80" s="295">
        <v>120</v>
      </c>
      <c r="K80" s="309"/>
    </row>
    <row r="81" s="1" customFormat="1" ht="15" customHeight="1">
      <c r="B81" s="320"/>
      <c r="C81" s="295" t="s">
        <v>1039</v>
      </c>
      <c r="D81" s="295"/>
      <c r="E81" s="295"/>
      <c r="F81" s="318" t="s">
        <v>1040</v>
      </c>
      <c r="G81" s="319"/>
      <c r="H81" s="295" t="s">
        <v>1041</v>
      </c>
      <c r="I81" s="295" t="s">
        <v>1036</v>
      </c>
      <c r="J81" s="295">
        <v>50</v>
      </c>
      <c r="K81" s="309"/>
    </row>
    <row r="82" s="1" customFormat="1" ht="15" customHeight="1">
      <c r="B82" s="320"/>
      <c r="C82" s="295" t="s">
        <v>1042</v>
      </c>
      <c r="D82" s="295"/>
      <c r="E82" s="295"/>
      <c r="F82" s="318" t="s">
        <v>1034</v>
      </c>
      <c r="G82" s="319"/>
      <c r="H82" s="295" t="s">
        <v>1043</v>
      </c>
      <c r="I82" s="295" t="s">
        <v>1044</v>
      </c>
      <c r="J82" s="295"/>
      <c r="K82" s="309"/>
    </row>
    <row r="83" s="1" customFormat="1" ht="15" customHeight="1">
      <c r="B83" s="320"/>
      <c r="C83" s="321" t="s">
        <v>1045</v>
      </c>
      <c r="D83" s="321"/>
      <c r="E83" s="321"/>
      <c r="F83" s="322" t="s">
        <v>1040</v>
      </c>
      <c r="G83" s="321"/>
      <c r="H83" s="321" t="s">
        <v>1046</v>
      </c>
      <c r="I83" s="321" t="s">
        <v>1036</v>
      </c>
      <c r="J83" s="321">
        <v>15</v>
      </c>
      <c r="K83" s="309"/>
    </row>
    <row r="84" s="1" customFormat="1" ht="15" customHeight="1">
      <c r="B84" s="320"/>
      <c r="C84" s="321" t="s">
        <v>1047</v>
      </c>
      <c r="D84" s="321"/>
      <c r="E84" s="321"/>
      <c r="F84" s="322" t="s">
        <v>1040</v>
      </c>
      <c r="G84" s="321"/>
      <c r="H84" s="321" t="s">
        <v>1048</v>
      </c>
      <c r="I84" s="321" t="s">
        <v>1036</v>
      </c>
      <c r="J84" s="321">
        <v>15</v>
      </c>
      <c r="K84" s="309"/>
    </row>
    <row r="85" s="1" customFormat="1" ht="15" customHeight="1">
      <c r="B85" s="320"/>
      <c r="C85" s="321" t="s">
        <v>1049</v>
      </c>
      <c r="D85" s="321"/>
      <c r="E85" s="321"/>
      <c r="F85" s="322" t="s">
        <v>1040</v>
      </c>
      <c r="G85" s="321"/>
      <c r="H85" s="321" t="s">
        <v>1050</v>
      </c>
      <c r="I85" s="321" t="s">
        <v>1036</v>
      </c>
      <c r="J85" s="321">
        <v>20</v>
      </c>
      <c r="K85" s="309"/>
    </row>
    <row r="86" s="1" customFormat="1" ht="15" customHeight="1">
      <c r="B86" s="320"/>
      <c r="C86" s="321" t="s">
        <v>1051</v>
      </c>
      <c r="D86" s="321"/>
      <c r="E86" s="321"/>
      <c r="F86" s="322" t="s">
        <v>1040</v>
      </c>
      <c r="G86" s="321"/>
      <c r="H86" s="321" t="s">
        <v>1052</v>
      </c>
      <c r="I86" s="321" t="s">
        <v>1036</v>
      </c>
      <c r="J86" s="321">
        <v>20</v>
      </c>
      <c r="K86" s="309"/>
    </row>
    <row r="87" s="1" customFormat="1" ht="15" customHeight="1">
      <c r="B87" s="320"/>
      <c r="C87" s="295" t="s">
        <v>1053</v>
      </c>
      <c r="D87" s="295"/>
      <c r="E87" s="295"/>
      <c r="F87" s="318" t="s">
        <v>1040</v>
      </c>
      <c r="G87" s="319"/>
      <c r="H87" s="295" t="s">
        <v>1054</v>
      </c>
      <c r="I87" s="295" t="s">
        <v>1036</v>
      </c>
      <c r="J87" s="295">
        <v>50</v>
      </c>
      <c r="K87" s="309"/>
    </row>
    <row r="88" s="1" customFormat="1" ht="15" customHeight="1">
      <c r="B88" s="320"/>
      <c r="C88" s="295" t="s">
        <v>1055</v>
      </c>
      <c r="D88" s="295"/>
      <c r="E88" s="295"/>
      <c r="F88" s="318" t="s">
        <v>1040</v>
      </c>
      <c r="G88" s="319"/>
      <c r="H88" s="295" t="s">
        <v>1056</v>
      </c>
      <c r="I88" s="295" t="s">
        <v>1036</v>
      </c>
      <c r="J88" s="295">
        <v>20</v>
      </c>
      <c r="K88" s="309"/>
    </row>
    <row r="89" s="1" customFormat="1" ht="15" customHeight="1">
      <c r="B89" s="320"/>
      <c r="C89" s="295" t="s">
        <v>1057</v>
      </c>
      <c r="D89" s="295"/>
      <c r="E89" s="295"/>
      <c r="F89" s="318" t="s">
        <v>1040</v>
      </c>
      <c r="G89" s="319"/>
      <c r="H89" s="295" t="s">
        <v>1058</v>
      </c>
      <c r="I89" s="295" t="s">
        <v>1036</v>
      </c>
      <c r="J89" s="295">
        <v>20</v>
      </c>
      <c r="K89" s="309"/>
    </row>
    <row r="90" s="1" customFormat="1" ht="15" customHeight="1">
      <c r="B90" s="320"/>
      <c r="C90" s="295" t="s">
        <v>1059</v>
      </c>
      <c r="D90" s="295"/>
      <c r="E90" s="295"/>
      <c r="F90" s="318" t="s">
        <v>1040</v>
      </c>
      <c r="G90" s="319"/>
      <c r="H90" s="295" t="s">
        <v>1060</v>
      </c>
      <c r="I90" s="295" t="s">
        <v>1036</v>
      </c>
      <c r="J90" s="295">
        <v>50</v>
      </c>
      <c r="K90" s="309"/>
    </row>
    <row r="91" s="1" customFormat="1" ht="15" customHeight="1">
      <c r="B91" s="320"/>
      <c r="C91" s="295" t="s">
        <v>1061</v>
      </c>
      <c r="D91" s="295"/>
      <c r="E91" s="295"/>
      <c r="F91" s="318" t="s">
        <v>1040</v>
      </c>
      <c r="G91" s="319"/>
      <c r="H91" s="295" t="s">
        <v>1061</v>
      </c>
      <c r="I91" s="295" t="s">
        <v>1036</v>
      </c>
      <c r="J91" s="295">
        <v>50</v>
      </c>
      <c r="K91" s="309"/>
    </row>
    <row r="92" s="1" customFormat="1" ht="15" customHeight="1">
      <c r="B92" s="320"/>
      <c r="C92" s="295" t="s">
        <v>1062</v>
      </c>
      <c r="D92" s="295"/>
      <c r="E92" s="295"/>
      <c r="F92" s="318" t="s">
        <v>1040</v>
      </c>
      <c r="G92" s="319"/>
      <c r="H92" s="295" t="s">
        <v>1063</v>
      </c>
      <c r="I92" s="295" t="s">
        <v>1036</v>
      </c>
      <c r="J92" s="295">
        <v>255</v>
      </c>
      <c r="K92" s="309"/>
    </row>
    <row r="93" s="1" customFormat="1" ht="15" customHeight="1">
      <c r="B93" s="320"/>
      <c r="C93" s="295" t="s">
        <v>1064</v>
      </c>
      <c r="D93" s="295"/>
      <c r="E93" s="295"/>
      <c r="F93" s="318" t="s">
        <v>1034</v>
      </c>
      <c r="G93" s="319"/>
      <c r="H93" s="295" t="s">
        <v>1065</v>
      </c>
      <c r="I93" s="295" t="s">
        <v>1066</v>
      </c>
      <c r="J93" s="295"/>
      <c r="K93" s="309"/>
    </row>
    <row r="94" s="1" customFormat="1" ht="15" customHeight="1">
      <c r="B94" s="320"/>
      <c r="C94" s="295" t="s">
        <v>1067</v>
      </c>
      <c r="D94" s="295"/>
      <c r="E94" s="295"/>
      <c r="F94" s="318" t="s">
        <v>1034</v>
      </c>
      <c r="G94" s="319"/>
      <c r="H94" s="295" t="s">
        <v>1068</v>
      </c>
      <c r="I94" s="295" t="s">
        <v>1069</v>
      </c>
      <c r="J94" s="295"/>
      <c r="K94" s="309"/>
    </row>
    <row r="95" s="1" customFormat="1" ht="15" customHeight="1">
      <c r="B95" s="320"/>
      <c r="C95" s="295" t="s">
        <v>1070</v>
      </c>
      <c r="D95" s="295"/>
      <c r="E95" s="295"/>
      <c r="F95" s="318" t="s">
        <v>1034</v>
      </c>
      <c r="G95" s="319"/>
      <c r="H95" s="295" t="s">
        <v>1070</v>
      </c>
      <c r="I95" s="295" t="s">
        <v>1069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1034</v>
      </c>
      <c r="G96" s="319"/>
      <c r="H96" s="295" t="s">
        <v>1071</v>
      </c>
      <c r="I96" s="295" t="s">
        <v>1069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1034</v>
      </c>
      <c r="G97" s="319"/>
      <c r="H97" s="295" t="s">
        <v>1072</v>
      </c>
      <c r="I97" s="295" t="s">
        <v>1069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1073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1028</v>
      </c>
      <c r="D103" s="310"/>
      <c r="E103" s="310"/>
      <c r="F103" s="310" t="s">
        <v>1029</v>
      </c>
      <c r="G103" s="311"/>
      <c r="H103" s="310" t="s">
        <v>54</v>
      </c>
      <c r="I103" s="310" t="s">
        <v>57</v>
      </c>
      <c r="J103" s="310" t="s">
        <v>1030</v>
      </c>
      <c r="K103" s="309"/>
    </row>
    <row r="104" s="1" customFormat="1" ht="17.25" customHeight="1">
      <c r="B104" s="307"/>
      <c r="C104" s="312" t="s">
        <v>1031</v>
      </c>
      <c r="D104" s="312"/>
      <c r="E104" s="312"/>
      <c r="F104" s="313" t="s">
        <v>1032</v>
      </c>
      <c r="G104" s="314"/>
      <c r="H104" s="312"/>
      <c r="I104" s="312"/>
      <c r="J104" s="312" t="s">
        <v>1033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1034</v>
      </c>
      <c r="G106" s="295"/>
      <c r="H106" s="295" t="s">
        <v>1074</v>
      </c>
      <c r="I106" s="295" t="s">
        <v>1036</v>
      </c>
      <c r="J106" s="295">
        <v>20</v>
      </c>
      <c r="K106" s="309"/>
    </row>
    <row r="107" s="1" customFormat="1" ht="15" customHeight="1">
      <c r="B107" s="307"/>
      <c r="C107" s="295" t="s">
        <v>1037</v>
      </c>
      <c r="D107" s="295"/>
      <c r="E107" s="295"/>
      <c r="F107" s="318" t="s">
        <v>1034</v>
      </c>
      <c r="G107" s="295"/>
      <c r="H107" s="295" t="s">
        <v>1074</v>
      </c>
      <c r="I107" s="295" t="s">
        <v>1036</v>
      </c>
      <c r="J107" s="295">
        <v>120</v>
      </c>
      <c r="K107" s="309"/>
    </row>
    <row r="108" s="1" customFormat="1" ht="15" customHeight="1">
      <c r="B108" s="320"/>
      <c r="C108" s="295" t="s">
        <v>1039</v>
      </c>
      <c r="D108" s="295"/>
      <c r="E108" s="295"/>
      <c r="F108" s="318" t="s">
        <v>1040</v>
      </c>
      <c r="G108" s="295"/>
      <c r="H108" s="295" t="s">
        <v>1074</v>
      </c>
      <c r="I108" s="295" t="s">
        <v>1036</v>
      </c>
      <c r="J108" s="295">
        <v>50</v>
      </c>
      <c r="K108" s="309"/>
    </row>
    <row r="109" s="1" customFormat="1" ht="15" customHeight="1">
      <c r="B109" s="320"/>
      <c r="C109" s="295" t="s">
        <v>1042</v>
      </c>
      <c r="D109" s="295"/>
      <c r="E109" s="295"/>
      <c r="F109" s="318" t="s">
        <v>1034</v>
      </c>
      <c r="G109" s="295"/>
      <c r="H109" s="295" t="s">
        <v>1074</v>
      </c>
      <c r="I109" s="295" t="s">
        <v>1044</v>
      </c>
      <c r="J109" s="295"/>
      <c r="K109" s="309"/>
    </row>
    <row r="110" s="1" customFormat="1" ht="15" customHeight="1">
      <c r="B110" s="320"/>
      <c r="C110" s="295" t="s">
        <v>1053</v>
      </c>
      <c r="D110" s="295"/>
      <c r="E110" s="295"/>
      <c r="F110" s="318" t="s">
        <v>1040</v>
      </c>
      <c r="G110" s="295"/>
      <c r="H110" s="295" t="s">
        <v>1074</v>
      </c>
      <c r="I110" s="295" t="s">
        <v>1036</v>
      </c>
      <c r="J110" s="295">
        <v>50</v>
      </c>
      <c r="K110" s="309"/>
    </row>
    <row r="111" s="1" customFormat="1" ht="15" customHeight="1">
      <c r="B111" s="320"/>
      <c r="C111" s="295" t="s">
        <v>1061</v>
      </c>
      <c r="D111" s="295"/>
      <c r="E111" s="295"/>
      <c r="F111" s="318" t="s">
        <v>1040</v>
      </c>
      <c r="G111" s="295"/>
      <c r="H111" s="295" t="s">
        <v>1074</v>
      </c>
      <c r="I111" s="295" t="s">
        <v>1036</v>
      </c>
      <c r="J111" s="295">
        <v>50</v>
      </c>
      <c r="K111" s="309"/>
    </row>
    <row r="112" s="1" customFormat="1" ht="15" customHeight="1">
      <c r="B112" s="320"/>
      <c r="C112" s="295" t="s">
        <v>1059</v>
      </c>
      <c r="D112" s="295"/>
      <c r="E112" s="295"/>
      <c r="F112" s="318" t="s">
        <v>1040</v>
      </c>
      <c r="G112" s="295"/>
      <c r="H112" s="295" t="s">
        <v>1074</v>
      </c>
      <c r="I112" s="295" t="s">
        <v>1036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1034</v>
      </c>
      <c r="G113" s="295"/>
      <c r="H113" s="295" t="s">
        <v>1075</v>
      </c>
      <c r="I113" s="295" t="s">
        <v>1036</v>
      </c>
      <c r="J113" s="295">
        <v>20</v>
      </c>
      <c r="K113" s="309"/>
    </row>
    <row r="114" s="1" customFormat="1" ht="15" customHeight="1">
      <c r="B114" s="320"/>
      <c r="C114" s="295" t="s">
        <v>1076</v>
      </c>
      <c r="D114" s="295"/>
      <c r="E114" s="295"/>
      <c r="F114" s="318" t="s">
        <v>1034</v>
      </c>
      <c r="G114" s="295"/>
      <c r="H114" s="295" t="s">
        <v>1077</v>
      </c>
      <c r="I114" s="295" t="s">
        <v>1036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1034</v>
      </c>
      <c r="G115" s="295"/>
      <c r="H115" s="295" t="s">
        <v>1078</v>
      </c>
      <c r="I115" s="295" t="s">
        <v>1069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1034</v>
      </c>
      <c r="G116" s="295"/>
      <c r="H116" s="295" t="s">
        <v>1079</v>
      </c>
      <c r="I116" s="295" t="s">
        <v>1069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1034</v>
      </c>
      <c r="G117" s="295"/>
      <c r="H117" s="295" t="s">
        <v>1080</v>
      </c>
      <c r="I117" s="295" t="s">
        <v>1081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1082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1028</v>
      </c>
      <c r="D123" s="310"/>
      <c r="E123" s="310"/>
      <c r="F123" s="310" t="s">
        <v>1029</v>
      </c>
      <c r="G123" s="311"/>
      <c r="H123" s="310" t="s">
        <v>54</v>
      </c>
      <c r="I123" s="310" t="s">
        <v>57</v>
      </c>
      <c r="J123" s="310" t="s">
        <v>1030</v>
      </c>
      <c r="K123" s="339"/>
    </row>
    <row r="124" s="1" customFormat="1" ht="17.25" customHeight="1">
      <c r="B124" s="338"/>
      <c r="C124" s="312" t="s">
        <v>1031</v>
      </c>
      <c r="D124" s="312"/>
      <c r="E124" s="312"/>
      <c r="F124" s="313" t="s">
        <v>1032</v>
      </c>
      <c r="G124" s="314"/>
      <c r="H124" s="312"/>
      <c r="I124" s="312"/>
      <c r="J124" s="312" t="s">
        <v>1033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1037</v>
      </c>
      <c r="D126" s="317"/>
      <c r="E126" s="317"/>
      <c r="F126" s="318" t="s">
        <v>1034</v>
      </c>
      <c r="G126" s="295"/>
      <c r="H126" s="295" t="s">
        <v>1074</v>
      </c>
      <c r="I126" s="295" t="s">
        <v>1036</v>
      </c>
      <c r="J126" s="295">
        <v>120</v>
      </c>
      <c r="K126" s="343"/>
    </row>
    <row r="127" s="1" customFormat="1" ht="15" customHeight="1">
      <c r="B127" s="340"/>
      <c r="C127" s="295" t="s">
        <v>1083</v>
      </c>
      <c r="D127" s="295"/>
      <c r="E127" s="295"/>
      <c r="F127" s="318" t="s">
        <v>1034</v>
      </c>
      <c r="G127" s="295"/>
      <c r="H127" s="295" t="s">
        <v>1084</v>
      </c>
      <c r="I127" s="295" t="s">
        <v>1036</v>
      </c>
      <c r="J127" s="295" t="s">
        <v>1085</v>
      </c>
      <c r="K127" s="343"/>
    </row>
    <row r="128" s="1" customFormat="1" ht="15" customHeight="1">
      <c r="B128" s="340"/>
      <c r="C128" s="295" t="s">
        <v>84</v>
      </c>
      <c r="D128" s="295"/>
      <c r="E128" s="295"/>
      <c r="F128" s="318" t="s">
        <v>1034</v>
      </c>
      <c r="G128" s="295"/>
      <c r="H128" s="295" t="s">
        <v>1086</v>
      </c>
      <c r="I128" s="295" t="s">
        <v>1036</v>
      </c>
      <c r="J128" s="295" t="s">
        <v>1085</v>
      </c>
      <c r="K128" s="343"/>
    </row>
    <row r="129" s="1" customFormat="1" ht="15" customHeight="1">
      <c r="B129" s="340"/>
      <c r="C129" s="295" t="s">
        <v>1045</v>
      </c>
      <c r="D129" s="295"/>
      <c r="E129" s="295"/>
      <c r="F129" s="318" t="s">
        <v>1040</v>
      </c>
      <c r="G129" s="295"/>
      <c r="H129" s="295" t="s">
        <v>1046</v>
      </c>
      <c r="I129" s="295" t="s">
        <v>1036</v>
      </c>
      <c r="J129" s="295">
        <v>15</v>
      </c>
      <c r="K129" s="343"/>
    </row>
    <row r="130" s="1" customFormat="1" ht="15" customHeight="1">
      <c r="B130" s="340"/>
      <c r="C130" s="321" t="s">
        <v>1047</v>
      </c>
      <c r="D130" s="321"/>
      <c r="E130" s="321"/>
      <c r="F130" s="322" t="s">
        <v>1040</v>
      </c>
      <c r="G130" s="321"/>
      <c r="H130" s="321" t="s">
        <v>1048</v>
      </c>
      <c r="I130" s="321" t="s">
        <v>1036</v>
      </c>
      <c r="J130" s="321">
        <v>15</v>
      </c>
      <c r="K130" s="343"/>
    </row>
    <row r="131" s="1" customFormat="1" ht="15" customHeight="1">
      <c r="B131" s="340"/>
      <c r="C131" s="321" t="s">
        <v>1049</v>
      </c>
      <c r="D131" s="321"/>
      <c r="E131" s="321"/>
      <c r="F131" s="322" t="s">
        <v>1040</v>
      </c>
      <c r="G131" s="321"/>
      <c r="H131" s="321" t="s">
        <v>1050</v>
      </c>
      <c r="I131" s="321" t="s">
        <v>1036</v>
      </c>
      <c r="J131" s="321">
        <v>20</v>
      </c>
      <c r="K131" s="343"/>
    </row>
    <row r="132" s="1" customFormat="1" ht="15" customHeight="1">
      <c r="B132" s="340"/>
      <c r="C132" s="321" t="s">
        <v>1051</v>
      </c>
      <c r="D132" s="321"/>
      <c r="E132" s="321"/>
      <c r="F132" s="322" t="s">
        <v>1040</v>
      </c>
      <c r="G132" s="321"/>
      <c r="H132" s="321" t="s">
        <v>1052</v>
      </c>
      <c r="I132" s="321" t="s">
        <v>1036</v>
      </c>
      <c r="J132" s="321">
        <v>20</v>
      </c>
      <c r="K132" s="343"/>
    </row>
    <row r="133" s="1" customFormat="1" ht="15" customHeight="1">
      <c r="B133" s="340"/>
      <c r="C133" s="295" t="s">
        <v>1039</v>
      </c>
      <c r="D133" s="295"/>
      <c r="E133" s="295"/>
      <c r="F133" s="318" t="s">
        <v>1040</v>
      </c>
      <c r="G133" s="295"/>
      <c r="H133" s="295" t="s">
        <v>1074</v>
      </c>
      <c r="I133" s="295" t="s">
        <v>1036</v>
      </c>
      <c r="J133" s="295">
        <v>50</v>
      </c>
      <c r="K133" s="343"/>
    </row>
    <row r="134" s="1" customFormat="1" ht="15" customHeight="1">
      <c r="B134" s="340"/>
      <c r="C134" s="295" t="s">
        <v>1053</v>
      </c>
      <c r="D134" s="295"/>
      <c r="E134" s="295"/>
      <c r="F134" s="318" t="s">
        <v>1040</v>
      </c>
      <c r="G134" s="295"/>
      <c r="H134" s="295" t="s">
        <v>1074</v>
      </c>
      <c r="I134" s="295" t="s">
        <v>1036</v>
      </c>
      <c r="J134" s="295">
        <v>50</v>
      </c>
      <c r="K134" s="343"/>
    </row>
    <row r="135" s="1" customFormat="1" ht="15" customHeight="1">
      <c r="B135" s="340"/>
      <c r="C135" s="295" t="s">
        <v>1059</v>
      </c>
      <c r="D135" s="295"/>
      <c r="E135" s="295"/>
      <c r="F135" s="318" t="s">
        <v>1040</v>
      </c>
      <c r="G135" s="295"/>
      <c r="H135" s="295" t="s">
        <v>1074</v>
      </c>
      <c r="I135" s="295" t="s">
        <v>1036</v>
      </c>
      <c r="J135" s="295">
        <v>50</v>
      </c>
      <c r="K135" s="343"/>
    </row>
    <row r="136" s="1" customFormat="1" ht="15" customHeight="1">
      <c r="B136" s="340"/>
      <c r="C136" s="295" t="s">
        <v>1061</v>
      </c>
      <c r="D136" s="295"/>
      <c r="E136" s="295"/>
      <c r="F136" s="318" t="s">
        <v>1040</v>
      </c>
      <c r="G136" s="295"/>
      <c r="H136" s="295" t="s">
        <v>1074</v>
      </c>
      <c r="I136" s="295" t="s">
        <v>1036</v>
      </c>
      <c r="J136" s="295">
        <v>50</v>
      </c>
      <c r="K136" s="343"/>
    </row>
    <row r="137" s="1" customFormat="1" ht="15" customHeight="1">
      <c r="B137" s="340"/>
      <c r="C137" s="295" t="s">
        <v>1062</v>
      </c>
      <c r="D137" s="295"/>
      <c r="E137" s="295"/>
      <c r="F137" s="318" t="s">
        <v>1040</v>
      </c>
      <c r="G137" s="295"/>
      <c r="H137" s="295" t="s">
        <v>1087</v>
      </c>
      <c r="I137" s="295" t="s">
        <v>1036</v>
      </c>
      <c r="J137" s="295">
        <v>255</v>
      </c>
      <c r="K137" s="343"/>
    </row>
    <row r="138" s="1" customFormat="1" ht="15" customHeight="1">
      <c r="B138" s="340"/>
      <c r="C138" s="295" t="s">
        <v>1064</v>
      </c>
      <c r="D138" s="295"/>
      <c r="E138" s="295"/>
      <c r="F138" s="318" t="s">
        <v>1034</v>
      </c>
      <c r="G138" s="295"/>
      <c r="H138" s="295" t="s">
        <v>1088</v>
      </c>
      <c r="I138" s="295" t="s">
        <v>1066</v>
      </c>
      <c r="J138" s="295"/>
      <c r="K138" s="343"/>
    </row>
    <row r="139" s="1" customFormat="1" ht="15" customHeight="1">
      <c r="B139" s="340"/>
      <c r="C139" s="295" t="s">
        <v>1067</v>
      </c>
      <c r="D139" s="295"/>
      <c r="E139" s="295"/>
      <c r="F139" s="318" t="s">
        <v>1034</v>
      </c>
      <c r="G139" s="295"/>
      <c r="H139" s="295" t="s">
        <v>1089</v>
      </c>
      <c r="I139" s="295" t="s">
        <v>1069</v>
      </c>
      <c r="J139" s="295"/>
      <c r="K139" s="343"/>
    </row>
    <row r="140" s="1" customFormat="1" ht="15" customHeight="1">
      <c r="B140" s="340"/>
      <c r="C140" s="295" t="s">
        <v>1070</v>
      </c>
      <c r="D140" s="295"/>
      <c r="E140" s="295"/>
      <c r="F140" s="318" t="s">
        <v>1034</v>
      </c>
      <c r="G140" s="295"/>
      <c r="H140" s="295" t="s">
        <v>1070</v>
      </c>
      <c r="I140" s="295" t="s">
        <v>1069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1034</v>
      </c>
      <c r="G141" s="295"/>
      <c r="H141" s="295" t="s">
        <v>1090</v>
      </c>
      <c r="I141" s="295" t="s">
        <v>1069</v>
      </c>
      <c r="J141" s="295"/>
      <c r="K141" s="343"/>
    </row>
    <row r="142" s="1" customFormat="1" ht="15" customHeight="1">
      <c r="B142" s="340"/>
      <c r="C142" s="295" t="s">
        <v>1091</v>
      </c>
      <c r="D142" s="295"/>
      <c r="E142" s="295"/>
      <c r="F142" s="318" t="s">
        <v>1034</v>
      </c>
      <c r="G142" s="295"/>
      <c r="H142" s="295" t="s">
        <v>1092</v>
      </c>
      <c r="I142" s="295" t="s">
        <v>1069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1093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1028</v>
      </c>
      <c r="D148" s="310"/>
      <c r="E148" s="310"/>
      <c r="F148" s="310" t="s">
        <v>1029</v>
      </c>
      <c r="G148" s="311"/>
      <c r="H148" s="310" t="s">
        <v>54</v>
      </c>
      <c r="I148" s="310" t="s">
        <v>57</v>
      </c>
      <c r="J148" s="310" t="s">
        <v>1030</v>
      </c>
      <c r="K148" s="309"/>
    </row>
    <row r="149" s="1" customFormat="1" ht="17.25" customHeight="1">
      <c r="B149" s="307"/>
      <c r="C149" s="312" t="s">
        <v>1031</v>
      </c>
      <c r="D149" s="312"/>
      <c r="E149" s="312"/>
      <c r="F149" s="313" t="s">
        <v>1032</v>
      </c>
      <c r="G149" s="314"/>
      <c r="H149" s="312"/>
      <c r="I149" s="312"/>
      <c r="J149" s="312" t="s">
        <v>1033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1037</v>
      </c>
      <c r="D151" s="295"/>
      <c r="E151" s="295"/>
      <c r="F151" s="348" t="s">
        <v>1034</v>
      </c>
      <c r="G151" s="295"/>
      <c r="H151" s="347" t="s">
        <v>1074</v>
      </c>
      <c r="I151" s="347" t="s">
        <v>1036</v>
      </c>
      <c r="J151" s="347">
        <v>120</v>
      </c>
      <c r="K151" s="343"/>
    </row>
    <row r="152" s="1" customFormat="1" ht="15" customHeight="1">
      <c r="B152" s="320"/>
      <c r="C152" s="347" t="s">
        <v>1083</v>
      </c>
      <c r="D152" s="295"/>
      <c r="E152" s="295"/>
      <c r="F152" s="348" t="s">
        <v>1034</v>
      </c>
      <c r="G152" s="295"/>
      <c r="H152" s="347" t="s">
        <v>1094</v>
      </c>
      <c r="I152" s="347" t="s">
        <v>1036</v>
      </c>
      <c r="J152" s="347" t="s">
        <v>1085</v>
      </c>
      <c r="K152" s="343"/>
    </row>
    <row r="153" s="1" customFormat="1" ht="15" customHeight="1">
      <c r="B153" s="320"/>
      <c r="C153" s="347" t="s">
        <v>84</v>
      </c>
      <c r="D153" s="295"/>
      <c r="E153" s="295"/>
      <c r="F153" s="348" t="s">
        <v>1034</v>
      </c>
      <c r="G153" s="295"/>
      <c r="H153" s="347" t="s">
        <v>1095</v>
      </c>
      <c r="I153" s="347" t="s">
        <v>1036</v>
      </c>
      <c r="J153" s="347" t="s">
        <v>1085</v>
      </c>
      <c r="K153" s="343"/>
    </row>
    <row r="154" s="1" customFormat="1" ht="15" customHeight="1">
      <c r="B154" s="320"/>
      <c r="C154" s="347" t="s">
        <v>1039</v>
      </c>
      <c r="D154" s="295"/>
      <c r="E154" s="295"/>
      <c r="F154" s="348" t="s">
        <v>1040</v>
      </c>
      <c r="G154" s="295"/>
      <c r="H154" s="347" t="s">
        <v>1074</v>
      </c>
      <c r="I154" s="347" t="s">
        <v>1036</v>
      </c>
      <c r="J154" s="347">
        <v>50</v>
      </c>
      <c r="K154" s="343"/>
    </row>
    <row r="155" s="1" customFormat="1" ht="15" customHeight="1">
      <c r="B155" s="320"/>
      <c r="C155" s="347" t="s">
        <v>1042</v>
      </c>
      <c r="D155" s="295"/>
      <c r="E155" s="295"/>
      <c r="F155" s="348" t="s">
        <v>1034</v>
      </c>
      <c r="G155" s="295"/>
      <c r="H155" s="347" t="s">
        <v>1074</v>
      </c>
      <c r="I155" s="347" t="s">
        <v>1044</v>
      </c>
      <c r="J155" s="347"/>
      <c r="K155" s="343"/>
    </row>
    <row r="156" s="1" customFormat="1" ht="15" customHeight="1">
      <c r="B156" s="320"/>
      <c r="C156" s="347" t="s">
        <v>1053</v>
      </c>
      <c r="D156" s="295"/>
      <c r="E156" s="295"/>
      <c r="F156" s="348" t="s">
        <v>1040</v>
      </c>
      <c r="G156" s="295"/>
      <c r="H156" s="347" t="s">
        <v>1074</v>
      </c>
      <c r="I156" s="347" t="s">
        <v>1036</v>
      </c>
      <c r="J156" s="347">
        <v>50</v>
      </c>
      <c r="K156" s="343"/>
    </row>
    <row r="157" s="1" customFormat="1" ht="15" customHeight="1">
      <c r="B157" s="320"/>
      <c r="C157" s="347" t="s">
        <v>1061</v>
      </c>
      <c r="D157" s="295"/>
      <c r="E157" s="295"/>
      <c r="F157" s="348" t="s">
        <v>1040</v>
      </c>
      <c r="G157" s="295"/>
      <c r="H157" s="347" t="s">
        <v>1074</v>
      </c>
      <c r="I157" s="347" t="s">
        <v>1036</v>
      </c>
      <c r="J157" s="347">
        <v>50</v>
      </c>
      <c r="K157" s="343"/>
    </row>
    <row r="158" s="1" customFormat="1" ht="15" customHeight="1">
      <c r="B158" s="320"/>
      <c r="C158" s="347" t="s">
        <v>1059</v>
      </c>
      <c r="D158" s="295"/>
      <c r="E158" s="295"/>
      <c r="F158" s="348" t="s">
        <v>1040</v>
      </c>
      <c r="G158" s="295"/>
      <c r="H158" s="347" t="s">
        <v>1074</v>
      </c>
      <c r="I158" s="347" t="s">
        <v>1036</v>
      </c>
      <c r="J158" s="347">
        <v>50</v>
      </c>
      <c r="K158" s="343"/>
    </row>
    <row r="159" s="1" customFormat="1" ht="15" customHeight="1">
      <c r="B159" s="320"/>
      <c r="C159" s="347" t="s">
        <v>108</v>
      </c>
      <c r="D159" s="295"/>
      <c r="E159" s="295"/>
      <c r="F159" s="348" t="s">
        <v>1034</v>
      </c>
      <c r="G159" s="295"/>
      <c r="H159" s="347" t="s">
        <v>1096</v>
      </c>
      <c r="I159" s="347" t="s">
        <v>1036</v>
      </c>
      <c r="J159" s="347" t="s">
        <v>1097</v>
      </c>
      <c r="K159" s="343"/>
    </row>
    <row r="160" s="1" customFormat="1" ht="15" customHeight="1">
      <c r="B160" s="320"/>
      <c r="C160" s="347" t="s">
        <v>1098</v>
      </c>
      <c r="D160" s="295"/>
      <c r="E160" s="295"/>
      <c r="F160" s="348" t="s">
        <v>1034</v>
      </c>
      <c r="G160" s="295"/>
      <c r="H160" s="347" t="s">
        <v>1099</v>
      </c>
      <c r="I160" s="347" t="s">
        <v>1069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1100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1028</v>
      </c>
      <c r="D166" s="310"/>
      <c r="E166" s="310"/>
      <c r="F166" s="310" t="s">
        <v>1029</v>
      </c>
      <c r="G166" s="352"/>
      <c r="H166" s="353" t="s">
        <v>54</v>
      </c>
      <c r="I166" s="353" t="s">
        <v>57</v>
      </c>
      <c r="J166" s="310" t="s">
        <v>1030</v>
      </c>
      <c r="K166" s="287"/>
    </row>
    <row r="167" s="1" customFormat="1" ht="17.25" customHeight="1">
      <c r="B167" s="288"/>
      <c r="C167" s="312" t="s">
        <v>1031</v>
      </c>
      <c r="D167" s="312"/>
      <c r="E167" s="312"/>
      <c r="F167" s="313" t="s">
        <v>1032</v>
      </c>
      <c r="G167" s="354"/>
      <c r="H167" s="355"/>
      <c r="I167" s="355"/>
      <c r="J167" s="312" t="s">
        <v>1033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1037</v>
      </c>
      <c r="D169" s="295"/>
      <c r="E169" s="295"/>
      <c r="F169" s="318" t="s">
        <v>1034</v>
      </c>
      <c r="G169" s="295"/>
      <c r="H169" s="295" t="s">
        <v>1074</v>
      </c>
      <c r="I169" s="295" t="s">
        <v>1036</v>
      </c>
      <c r="J169" s="295">
        <v>120</v>
      </c>
      <c r="K169" s="343"/>
    </row>
    <row r="170" s="1" customFormat="1" ht="15" customHeight="1">
      <c r="B170" s="320"/>
      <c r="C170" s="295" t="s">
        <v>1083</v>
      </c>
      <c r="D170" s="295"/>
      <c r="E170" s="295"/>
      <c r="F170" s="318" t="s">
        <v>1034</v>
      </c>
      <c r="G170" s="295"/>
      <c r="H170" s="295" t="s">
        <v>1084</v>
      </c>
      <c r="I170" s="295" t="s">
        <v>1036</v>
      </c>
      <c r="J170" s="295" t="s">
        <v>1085</v>
      </c>
      <c r="K170" s="343"/>
    </row>
    <row r="171" s="1" customFormat="1" ht="15" customHeight="1">
      <c r="B171" s="320"/>
      <c r="C171" s="295" t="s">
        <v>84</v>
      </c>
      <c r="D171" s="295"/>
      <c r="E171" s="295"/>
      <c r="F171" s="318" t="s">
        <v>1034</v>
      </c>
      <c r="G171" s="295"/>
      <c r="H171" s="295" t="s">
        <v>1101</v>
      </c>
      <c r="I171" s="295" t="s">
        <v>1036</v>
      </c>
      <c r="J171" s="295" t="s">
        <v>1085</v>
      </c>
      <c r="K171" s="343"/>
    </row>
    <row r="172" s="1" customFormat="1" ht="15" customHeight="1">
      <c r="B172" s="320"/>
      <c r="C172" s="295" t="s">
        <v>1039</v>
      </c>
      <c r="D172" s="295"/>
      <c r="E172" s="295"/>
      <c r="F172" s="318" t="s">
        <v>1040</v>
      </c>
      <c r="G172" s="295"/>
      <c r="H172" s="295" t="s">
        <v>1101</v>
      </c>
      <c r="I172" s="295" t="s">
        <v>1036</v>
      </c>
      <c r="J172" s="295">
        <v>50</v>
      </c>
      <c r="K172" s="343"/>
    </row>
    <row r="173" s="1" customFormat="1" ht="15" customHeight="1">
      <c r="B173" s="320"/>
      <c r="C173" s="295" t="s">
        <v>1042</v>
      </c>
      <c r="D173" s="295"/>
      <c r="E173" s="295"/>
      <c r="F173" s="318" t="s">
        <v>1034</v>
      </c>
      <c r="G173" s="295"/>
      <c r="H173" s="295" t="s">
        <v>1101</v>
      </c>
      <c r="I173" s="295" t="s">
        <v>1044</v>
      </c>
      <c r="J173" s="295"/>
      <c r="K173" s="343"/>
    </row>
    <row r="174" s="1" customFormat="1" ht="15" customHeight="1">
      <c r="B174" s="320"/>
      <c r="C174" s="295" t="s">
        <v>1053</v>
      </c>
      <c r="D174" s="295"/>
      <c r="E174" s="295"/>
      <c r="F174" s="318" t="s">
        <v>1040</v>
      </c>
      <c r="G174" s="295"/>
      <c r="H174" s="295" t="s">
        <v>1101</v>
      </c>
      <c r="I174" s="295" t="s">
        <v>1036</v>
      </c>
      <c r="J174" s="295">
        <v>50</v>
      </c>
      <c r="K174" s="343"/>
    </row>
    <row r="175" s="1" customFormat="1" ht="15" customHeight="1">
      <c r="B175" s="320"/>
      <c r="C175" s="295" t="s">
        <v>1061</v>
      </c>
      <c r="D175" s="295"/>
      <c r="E175" s="295"/>
      <c r="F175" s="318" t="s">
        <v>1040</v>
      </c>
      <c r="G175" s="295"/>
      <c r="H175" s="295" t="s">
        <v>1101</v>
      </c>
      <c r="I175" s="295" t="s">
        <v>1036</v>
      </c>
      <c r="J175" s="295">
        <v>50</v>
      </c>
      <c r="K175" s="343"/>
    </row>
    <row r="176" s="1" customFormat="1" ht="15" customHeight="1">
      <c r="B176" s="320"/>
      <c r="C176" s="295" t="s">
        <v>1059</v>
      </c>
      <c r="D176" s="295"/>
      <c r="E176" s="295"/>
      <c r="F176" s="318" t="s">
        <v>1040</v>
      </c>
      <c r="G176" s="295"/>
      <c r="H176" s="295" t="s">
        <v>1101</v>
      </c>
      <c r="I176" s="295" t="s">
        <v>1036</v>
      </c>
      <c r="J176" s="295">
        <v>50</v>
      </c>
      <c r="K176" s="343"/>
    </row>
    <row r="177" s="1" customFormat="1" ht="15" customHeight="1">
      <c r="B177" s="320"/>
      <c r="C177" s="295" t="s">
        <v>119</v>
      </c>
      <c r="D177" s="295"/>
      <c r="E177" s="295"/>
      <c r="F177" s="318" t="s">
        <v>1034</v>
      </c>
      <c r="G177" s="295"/>
      <c r="H177" s="295" t="s">
        <v>1102</v>
      </c>
      <c r="I177" s="295" t="s">
        <v>1103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1034</v>
      </c>
      <c r="G178" s="295"/>
      <c r="H178" s="295" t="s">
        <v>1104</v>
      </c>
      <c r="I178" s="295" t="s">
        <v>1105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1034</v>
      </c>
      <c r="G179" s="295"/>
      <c r="H179" s="295" t="s">
        <v>1106</v>
      </c>
      <c r="I179" s="295" t="s">
        <v>1036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1034</v>
      </c>
      <c r="G180" s="295"/>
      <c r="H180" s="295" t="s">
        <v>1107</v>
      </c>
      <c r="I180" s="295" t="s">
        <v>1036</v>
      </c>
      <c r="J180" s="295">
        <v>255</v>
      </c>
      <c r="K180" s="343"/>
    </row>
    <row r="181" s="1" customFormat="1" ht="15" customHeight="1">
      <c r="B181" s="320"/>
      <c r="C181" s="295" t="s">
        <v>120</v>
      </c>
      <c r="D181" s="295"/>
      <c r="E181" s="295"/>
      <c r="F181" s="318" t="s">
        <v>1034</v>
      </c>
      <c r="G181" s="295"/>
      <c r="H181" s="295" t="s">
        <v>998</v>
      </c>
      <c r="I181" s="295" t="s">
        <v>1036</v>
      </c>
      <c r="J181" s="295">
        <v>10</v>
      </c>
      <c r="K181" s="343"/>
    </row>
    <row r="182" s="1" customFormat="1" ht="15" customHeight="1">
      <c r="B182" s="320"/>
      <c r="C182" s="295" t="s">
        <v>121</v>
      </c>
      <c r="D182" s="295"/>
      <c r="E182" s="295"/>
      <c r="F182" s="318" t="s">
        <v>1034</v>
      </c>
      <c r="G182" s="295"/>
      <c r="H182" s="295" t="s">
        <v>1108</v>
      </c>
      <c r="I182" s="295" t="s">
        <v>1069</v>
      </c>
      <c r="J182" s="295"/>
      <c r="K182" s="343"/>
    </row>
    <row r="183" s="1" customFormat="1" ht="15" customHeight="1">
      <c r="B183" s="320"/>
      <c r="C183" s="295" t="s">
        <v>1109</v>
      </c>
      <c r="D183" s="295"/>
      <c r="E183" s="295"/>
      <c r="F183" s="318" t="s">
        <v>1034</v>
      </c>
      <c r="G183" s="295"/>
      <c r="H183" s="295" t="s">
        <v>1110</v>
      </c>
      <c r="I183" s="295" t="s">
        <v>1069</v>
      </c>
      <c r="J183" s="295"/>
      <c r="K183" s="343"/>
    </row>
    <row r="184" s="1" customFormat="1" ht="15" customHeight="1">
      <c r="B184" s="320"/>
      <c r="C184" s="295" t="s">
        <v>1098</v>
      </c>
      <c r="D184" s="295"/>
      <c r="E184" s="295"/>
      <c r="F184" s="318" t="s">
        <v>1034</v>
      </c>
      <c r="G184" s="295"/>
      <c r="H184" s="295" t="s">
        <v>1111</v>
      </c>
      <c r="I184" s="295" t="s">
        <v>1069</v>
      </c>
      <c r="J184" s="295"/>
      <c r="K184" s="343"/>
    </row>
    <row r="185" s="1" customFormat="1" ht="15" customHeight="1">
      <c r="B185" s="320"/>
      <c r="C185" s="295" t="s">
        <v>123</v>
      </c>
      <c r="D185" s="295"/>
      <c r="E185" s="295"/>
      <c r="F185" s="318" t="s">
        <v>1040</v>
      </c>
      <c r="G185" s="295"/>
      <c r="H185" s="295" t="s">
        <v>1112</v>
      </c>
      <c r="I185" s="295" t="s">
        <v>1036</v>
      </c>
      <c r="J185" s="295">
        <v>50</v>
      </c>
      <c r="K185" s="343"/>
    </row>
    <row r="186" s="1" customFormat="1" ht="15" customHeight="1">
      <c r="B186" s="320"/>
      <c r="C186" s="295" t="s">
        <v>1113</v>
      </c>
      <c r="D186" s="295"/>
      <c r="E186" s="295"/>
      <c r="F186" s="318" t="s">
        <v>1040</v>
      </c>
      <c r="G186" s="295"/>
      <c r="H186" s="295" t="s">
        <v>1114</v>
      </c>
      <c r="I186" s="295" t="s">
        <v>1115</v>
      </c>
      <c r="J186" s="295"/>
      <c r="K186" s="343"/>
    </row>
    <row r="187" s="1" customFormat="1" ht="15" customHeight="1">
      <c r="B187" s="320"/>
      <c r="C187" s="295" t="s">
        <v>1116</v>
      </c>
      <c r="D187" s="295"/>
      <c r="E187" s="295"/>
      <c r="F187" s="318" t="s">
        <v>1040</v>
      </c>
      <c r="G187" s="295"/>
      <c r="H187" s="295" t="s">
        <v>1117</v>
      </c>
      <c r="I187" s="295" t="s">
        <v>1115</v>
      </c>
      <c r="J187" s="295"/>
      <c r="K187" s="343"/>
    </row>
    <row r="188" s="1" customFormat="1" ht="15" customHeight="1">
      <c r="B188" s="320"/>
      <c r="C188" s="295" t="s">
        <v>1118</v>
      </c>
      <c r="D188" s="295"/>
      <c r="E188" s="295"/>
      <c r="F188" s="318" t="s">
        <v>1040</v>
      </c>
      <c r="G188" s="295"/>
      <c r="H188" s="295" t="s">
        <v>1119</v>
      </c>
      <c r="I188" s="295" t="s">
        <v>1115</v>
      </c>
      <c r="J188" s="295"/>
      <c r="K188" s="343"/>
    </row>
    <row r="189" s="1" customFormat="1" ht="15" customHeight="1">
      <c r="B189" s="320"/>
      <c r="C189" s="356" t="s">
        <v>1120</v>
      </c>
      <c r="D189" s="295"/>
      <c r="E189" s="295"/>
      <c r="F189" s="318" t="s">
        <v>1040</v>
      </c>
      <c r="G189" s="295"/>
      <c r="H189" s="295" t="s">
        <v>1121</v>
      </c>
      <c r="I189" s="295" t="s">
        <v>1122</v>
      </c>
      <c r="J189" s="357" t="s">
        <v>1123</v>
      </c>
      <c r="K189" s="343"/>
    </row>
    <row r="190" s="1" customFormat="1" ht="15" customHeight="1">
      <c r="B190" s="320"/>
      <c r="C190" s="356" t="s">
        <v>42</v>
      </c>
      <c r="D190" s="295"/>
      <c r="E190" s="295"/>
      <c r="F190" s="318" t="s">
        <v>1034</v>
      </c>
      <c r="G190" s="295"/>
      <c r="H190" s="292" t="s">
        <v>1124</v>
      </c>
      <c r="I190" s="295" t="s">
        <v>1125</v>
      </c>
      <c r="J190" s="295"/>
      <c r="K190" s="343"/>
    </row>
    <row r="191" s="1" customFormat="1" ht="15" customHeight="1">
      <c r="B191" s="320"/>
      <c r="C191" s="356" t="s">
        <v>1126</v>
      </c>
      <c r="D191" s="295"/>
      <c r="E191" s="295"/>
      <c r="F191" s="318" t="s">
        <v>1034</v>
      </c>
      <c r="G191" s="295"/>
      <c r="H191" s="295" t="s">
        <v>1127</v>
      </c>
      <c r="I191" s="295" t="s">
        <v>1069</v>
      </c>
      <c r="J191" s="295"/>
      <c r="K191" s="343"/>
    </row>
    <row r="192" s="1" customFormat="1" ht="15" customHeight="1">
      <c r="B192" s="320"/>
      <c r="C192" s="356" t="s">
        <v>1128</v>
      </c>
      <c r="D192" s="295"/>
      <c r="E192" s="295"/>
      <c r="F192" s="318" t="s">
        <v>1034</v>
      </c>
      <c r="G192" s="295"/>
      <c r="H192" s="295" t="s">
        <v>1129</v>
      </c>
      <c r="I192" s="295" t="s">
        <v>1069</v>
      </c>
      <c r="J192" s="295"/>
      <c r="K192" s="343"/>
    </row>
    <row r="193" s="1" customFormat="1" ht="15" customHeight="1">
      <c r="B193" s="320"/>
      <c r="C193" s="356" t="s">
        <v>1130</v>
      </c>
      <c r="D193" s="295"/>
      <c r="E193" s="295"/>
      <c r="F193" s="318" t="s">
        <v>1040</v>
      </c>
      <c r="G193" s="295"/>
      <c r="H193" s="295" t="s">
        <v>1131</v>
      </c>
      <c r="I193" s="295" t="s">
        <v>1069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1132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1133</v>
      </c>
      <c r="D200" s="359"/>
      <c r="E200" s="359"/>
      <c r="F200" s="359" t="s">
        <v>1134</v>
      </c>
      <c r="G200" s="360"/>
      <c r="H200" s="359" t="s">
        <v>1135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1125</v>
      </c>
      <c r="D202" s="295"/>
      <c r="E202" s="295"/>
      <c r="F202" s="318" t="s">
        <v>43</v>
      </c>
      <c r="G202" s="295"/>
      <c r="H202" s="295" t="s">
        <v>1136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44</v>
      </c>
      <c r="G203" s="295"/>
      <c r="H203" s="295" t="s">
        <v>1137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47</v>
      </c>
      <c r="G204" s="295"/>
      <c r="H204" s="295" t="s">
        <v>1138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45</v>
      </c>
      <c r="G205" s="295"/>
      <c r="H205" s="295" t="s">
        <v>1139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46</v>
      </c>
      <c r="G206" s="295"/>
      <c r="H206" s="295" t="s">
        <v>1140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1081</v>
      </c>
      <c r="D208" s="295"/>
      <c r="E208" s="295"/>
      <c r="F208" s="318" t="s">
        <v>78</v>
      </c>
      <c r="G208" s="295"/>
      <c r="H208" s="295" t="s">
        <v>1141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977</v>
      </c>
      <c r="G209" s="295"/>
      <c r="H209" s="295" t="s">
        <v>978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975</v>
      </c>
      <c r="G210" s="295"/>
      <c r="H210" s="295" t="s">
        <v>1142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979</v>
      </c>
      <c r="G211" s="356"/>
      <c r="H211" s="347" t="s">
        <v>980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981</v>
      </c>
      <c r="G212" s="356"/>
      <c r="H212" s="347" t="s">
        <v>1143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1105</v>
      </c>
      <c r="D214" s="295"/>
      <c r="E214" s="295"/>
      <c r="F214" s="318">
        <v>1</v>
      </c>
      <c r="G214" s="356"/>
      <c r="H214" s="347" t="s">
        <v>1144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1145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1146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1147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2021-07-27T12:30:45Z</dcterms:created>
  <dcterms:modified xsi:type="dcterms:W3CDTF">2021-07-27T12:30:57Z</dcterms:modified>
</cp:coreProperties>
</file>